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disk1/share/disk/Exhibitions/2025/2025.02 髙橋恭司×古川日出男展/プライスリスト/"/>
    </mc:Choice>
  </mc:AlternateContent>
  <xr:revisionPtr revIDLastSave="0" documentId="13_ncr:1_{F141B79C-F214-C44F-98A1-0D6CE45EEF14}" xr6:coauthVersionLast="47" xr6:coauthVersionMax="47" xr10:uidLastSave="{00000000-0000-0000-0000-000000000000}"/>
  <bookViews>
    <workbookView xWindow="11540" yWindow="500" windowWidth="26140" windowHeight="21460" activeTab="1" xr2:uid="{6370EF0A-156E-4743-A9D5-A4C92286B362}"/>
  </bookViews>
  <sheets>
    <sheet name="表面" sheetId="1" r:id="rId1"/>
    <sheet name="裏面" sheetId="6" r:id="rId2"/>
    <sheet name="作品一覧" sheetId="2" r:id="rId3"/>
  </sheets>
  <definedNames>
    <definedName name="_xlnm._FilterDatabase" localSheetId="2" hidden="1">作品一覧!$A$1:$AB$1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6" l="1"/>
  <c r="B8" i="6"/>
  <c r="B7" i="6"/>
  <c r="B6" i="6"/>
  <c r="B5" i="6"/>
  <c r="B4" i="6"/>
  <c r="B4" i="1" l="1"/>
  <c r="W15" i="2"/>
  <c r="W3" i="2"/>
  <c r="W4" i="2"/>
  <c r="W2" i="2"/>
  <c r="AB3" i="2"/>
  <c r="AB4" i="2"/>
  <c r="AB2" i="2"/>
  <c r="AB15" i="2"/>
  <c r="AB6" i="2"/>
  <c r="AB7" i="2"/>
  <c r="AB8" i="2"/>
  <c r="AB9" i="2"/>
  <c r="AB10" i="2"/>
  <c r="AB11" i="2"/>
  <c r="AB12" i="2"/>
  <c r="AB13" i="2"/>
  <c r="AB14" i="2"/>
  <c r="AB5" i="2"/>
  <c r="W5" i="2"/>
  <c r="W6" i="2"/>
  <c r="W7" i="2"/>
  <c r="W8" i="2"/>
  <c r="W9" i="2"/>
  <c r="W10" i="2"/>
  <c r="W11" i="2"/>
  <c r="W12" i="2"/>
  <c r="W13" i="2"/>
  <c r="W14" i="2"/>
  <c r="B9" i="1"/>
  <c r="B8" i="1"/>
  <c r="B5" i="1"/>
  <c r="B6" i="1"/>
  <c r="B7" i="1"/>
  <c r="O5" i="2" l="1"/>
  <c r="O6" i="2"/>
  <c r="O7" i="2"/>
  <c r="O8" i="2"/>
  <c r="O9" i="2"/>
  <c r="O10" i="2"/>
  <c r="O11" i="2"/>
  <c r="O12" i="2"/>
  <c r="O13" i="2"/>
  <c r="O14" i="2"/>
  <c r="O15" i="2"/>
  <c r="O20" i="2" l="1"/>
  <c r="Q20" i="2" s="1"/>
  <c r="O21" i="2"/>
  <c r="Q21" i="2" s="1"/>
  <c r="O22" i="2"/>
  <c r="Q22" i="2" s="1"/>
  <c r="O23" i="2"/>
  <c r="Q23" i="2" s="1"/>
  <c r="O25" i="2"/>
  <c r="Q25" i="2" s="1"/>
  <c r="O26" i="2"/>
  <c r="Q26" i="2" s="1"/>
  <c r="O27" i="2"/>
  <c r="Q27" i="2" s="1"/>
  <c r="O28" i="2"/>
  <c r="Q28" i="2" s="1"/>
  <c r="O29" i="2"/>
  <c r="Q29" i="2" s="1"/>
  <c r="O30" i="2"/>
  <c r="C43" i="2"/>
  <c r="C44" i="2"/>
  <c r="C45" i="2"/>
  <c r="C46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19" i="2"/>
  <c r="O19" i="2"/>
  <c r="Q19" i="2" l="1"/>
  <c r="P13" i="2" s="1" a="1"/>
  <c r="P13" i="2" s="1"/>
  <c r="Q13" i="2" s="1"/>
  <c r="R13" i="2" s="1"/>
  <c r="P9" i="2" a="1"/>
  <c r="P9" i="2" s="1"/>
  <c r="Q9" i="2" s="1"/>
  <c r="R9" i="2" s="1"/>
  <c r="Q47" i="2" l="1"/>
  <c r="P8" i="2" a="1"/>
  <c r="P8" i="2" s="1"/>
  <c r="Q8" i="2" s="1"/>
  <c r="R8" i="2" s="1"/>
  <c r="P5" i="2" a="1"/>
  <c r="P5" i="2" s="1"/>
  <c r="Q5" i="2" s="1"/>
  <c r="R5" i="2" s="1"/>
  <c r="P14" i="2" a="1"/>
  <c r="P14" i="2" s="1"/>
  <c r="Q14" i="2" s="1"/>
  <c r="R14" i="2" s="1"/>
  <c r="P15" i="2" a="1"/>
  <c r="P15" i="2" s="1"/>
  <c r="Q15" i="2" s="1"/>
  <c r="R15" i="2" s="1"/>
  <c r="P6" i="2" a="1"/>
  <c r="P6" i="2" s="1"/>
  <c r="Q6" i="2" s="1"/>
  <c r="R6" i="2" s="1"/>
  <c r="P11" i="2" a="1"/>
  <c r="P11" i="2" s="1"/>
  <c r="Q11" i="2" s="1"/>
  <c r="P7" i="2" a="1"/>
  <c r="P7" i="2" s="1"/>
  <c r="Q7" i="2" s="1"/>
  <c r="R7" i="2" s="1"/>
  <c r="P10" i="2" a="1"/>
  <c r="P10" i="2" s="1"/>
  <c r="Q10" i="2" s="1"/>
  <c r="R10" i="2" s="1"/>
  <c r="P12" i="2" a="1"/>
  <c r="P12" i="2" s="1"/>
  <c r="Q12" i="2" s="1"/>
  <c r="R12" i="2" s="1"/>
  <c r="S9" i="2"/>
  <c r="S13" i="2"/>
  <c r="S8" i="2" l="1"/>
  <c r="S12" i="2"/>
  <c r="S6" i="2"/>
  <c r="S7" i="2"/>
  <c r="S14" i="2"/>
  <c r="R11" i="2"/>
  <c r="S11" i="2" s="1"/>
  <c r="S15" i="2"/>
  <c r="S10" i="2"/>
  <c r="S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O1" authorId="0" shapeId="0" xr:uid="{CA929C61-A95F-B544-89A1-6690393DE80B}">
      <text>
        <r>
          <rPr>
            <b/>
            <sz val="10"/>
            <color rgb="FF000000"/>
            <rFont val="Yu Gothic UI"/>
          </rPr>
          <t>Microsoft Office User:</t>
        </r>
        <r>
          <rPr>
            <sz val="10"/>
            <color rgb="FF000000"/>
            <rFont val="Yu Gothic UI"/>
          </rPr>
          <t xml:space="preserve">
</t>
        </r>
        <r>
          <rPr>
            <sz val="10"/>
            <color rgb="FF000000"/>
            <rFont val="Yu Gothic UI"/>
          </rPr>
          <t>=J2*K2</t>
        </r>
      </text>
    </comment>
    <comment ref="P1" authorId="0" shapeId="0" xr:uid="{BA2CDC86-133C-F545-8C21-7A4EEA327EC4}">
      <text>
        <r>
          <rPr>
            <b/>
            <sz val="10"/>
            <color rgb="FF000000"/>
            <rFont val="Yu Gothic UI"/>
          </rPr>
          <t>Microsoft Office User:</t>
        </r>
        <r>
          <rPr>
            <sz val="10"/>
            <color rgb="FF000000"/>
            <rFont val="Yu Gothic UI"/>
          </rPr>
          <t xml:space="preserve">
</t>
        </r>
        <r>
          <rPr>
            <sz val="10"/>
            <color rgb="FF000000"/>
            <rFont val="Yu Gothic UI"/>
          </rPr>
          <t>=INDEX(O$16:O$26, MATCH(MIN(ABS(M$16:M$26-M2)), ABS(M$16:M$26-M2), 0))</t>
        </r>
      </text>
    </comment>
    <comment ref="Q1" authorId="0" shapeId="0" xr:uid="{3A2016B9-435C-2C4A-8C19-DB9C1AF197C6}">
      <text>
        <r>
          <rPr>
            <b/>
            <sz val="10"/>
            <color rgb="FF000000"/>
            <rFont val="Yu Gothic UI"/>
          </rPr>
          <t>Microsoft Office User:</t>
        </r>
        <r>
          <rPr>
            <sz val="10"/>
            <color rgb="FF000000"/>
            <rFont val="Yu Gothic UI"/>
          </rPr>
          <t xml:space="preserve">
</t>
        </r>
        <r>
          <rPr>
            <sz val="10"/>
            <color rgb="FF000000"/>
            <rFont val="Yu Gothic UI"/>
          </rPr>
          <t xml:space="preserve">=M2*N2
</t>
        </r>
      </text>
    </comment>
    <comment ref="R1" authorId="0" shapeId="0" xr:uid="{08A65CAD-815C-D043-9EA4-DA45ABD92387}">
      <text>
        <r>
          <rPr>
            <b/>
            <sz val="10"/>
            <color rgb="FF000000"/>
            <rFont val="Yu Gothic UI"/>
          </rPr>
          <t>Microsoft Office User:</t>
        </r>
        <r>
          <rPr>
            <sz val="10"/>
            <color rgb="FF000000"/>
            <rFont val="Yu Gothic UI"/>
          </rPr>
          <t xml:space="preserve">
</t>
        </r>
        <r>
          <rPr>
            <sz val="10"/>
            <color rgb="FF000000"/>
            <rFont val="Yu Gothic UI"/>
          </rPr>
          <t xml:space="preserve">=O2*10%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<sst xmlns="http://schemas.openxmlformats.org/spreadsheetml/2006/main" count="126" uniqueCount="64">
  <si>
    <t>No.</t>
    <phoneticPr fontId="1"/>
  </si>
  <si>
    <t>Photo</t>
    <phoneticPr fontId="1"/>
  </si>
  <si>
    <t>Title</t>
    <phoneticPr fontId="1"/>
  </si>
  <si>
    <t>Year</t>
    <phoneticPr fontId="1"/>
  </si>
  <si>
    <t>Media</t>
    <phoneticPr fontId="1"/>
  </si>
  <si>
    <t>Price JPY</t>
    <phoneticPr fontId="1"/>
  </si>
  <si>
    <t>1F</t>
    <phoneticPr fontId="1"/>
  </si>
  <si>
    <t>img</t>
    <phoneticPr fontId="9"/>
  </si>
  <si>
    <t>year</t>
    <phoneticPr fontId="9"/>
  </si>
  <si>
    <t>media</t>
    <phoneticPr fontId="9"/>
  </si>
  <si>
    <t>H</t>
    <phoneticPr fontId="9"/>
  </si>
  <si>
    <t>W</t>
    <phoneticPr fontId="9"/>
  </si>
  <si>
    <t>D</t>
    <phoneticPr fontId="9"/>
  </si>
  <si>
    <t>area</t>
    <phoneticPr fontId="9"/>
  </si>
  <si>
    <t>unit</t>
    <phoneticPr fontId="9"/>
  </si>
  <si>
    <t>price</t>
    <phoneticPr fontId="9"/>
  </si>
  <si>
    <t>Exhibition</t>
    <phoneticPr fontId="9"/>
  </si>
  <si>
    <t>No.</t>
    <phoneticPr fontId="9"/>
  </si>
  <si>
    <t>Title</t>
    <phoneticPr fontId="9"/>
  </si>
  <si>
    <t>erea</t>
    <phoneticPr fontId="9"/>
  </si>
  <si>
    <t>ASK</t>
  </si>
  <si>
    <t>average</t>
    <phoneticPr fontId="9"/>
  </si>
  <si>
    <t>size(cm)</t>
    <phoneticPr fontId="9"/>
  </si>
  <si>
    <t>-</t>
    <phoneticPr fontId="1"/>
  </si>
  <si>
    <t>1P</t>
    <phoneticPr fontId="1"/>
  </si>
  <si>
    <t>Floor</t>
    <phoneticPr fontId="1"/>
  </si>
  <si>
    <r>
      <t>H×W×D</t>
    </r>
    <r>
      <rPr>
        <sz val="9"/>
        <color theme="1"/>
        <rFont val="游ゴシック"/>
        <family val="3"/>
        <charset val="128"/>
      </rPr>
      <t>（</t>
    </r>
    <r>
      <rPr>
        <sz val="9"/>
        <color theme="1"/>
        <rFont val="Josefin Sans Light"/>
      </rPr>
      <t>mm</t>
    </r>
    <r>
      <rPr>
        <sz val="9"/>
        <color theme="1"/>
        <rFont val="游ゴシック"/>
        <family val="3"/>
        <charset val="128"/>
      </rPr>
      <t>）</t>
    </r>
    <phoneticPr fontId="1"/>
  </si>
  <si>
    <t>1/2</t>
    <phoneticPr fontId="1"/>
  </si>
  <si>
    <t>2/2</t>
    <phoneticPr fontId="1"/>
  </si>
  <si>
    <t>mm</t>
    <phoneticPr fontId="1"/>
  </si>
  <si>
    <r>
      <rPr>
        <sz val="10"/>
        <color theme="1"/>
        <rFont val="MS Mincho"/>
        <family val="1"/>
        <charset val="128"/>
      </rPr>
      <t xml:space="preserve">夜半散歩
</t>
    </r>
    <r>
      <rPr>
        <sz val="9"/>
        <color theme="1"/>
        <rFont val="Josefin Sans Light"/>
      </rPr>
      <t>Midnight Stroll</t>
    </r>
    <phoneticPr fontId="1"/>
  </si>
  <si>
    <t>Artist</t>
    <phoneticPr fontId="1"/>
  </si>
  <si>
    <r>
      <rPr>
        <sz val="12"/>
        <color theme="1"/>
        <rFont val="ヒラギノ明朝 Pro W3"/>
        <family val="1"/>
        <charset val="128"/>
      </rPr>
      <t>展示場所</t>
    </r>
    <phoneticPr fontId="1"/>
  </si>
  <si>
    <r>
      <rPr>
        <sz val="12"/>
        <color theme="1"/>
        <rFont val="ヒラギノ明朝 Pro W3"/>
        <family val="1"/>
        <charset val="128"/>
      </rPr>
      <t>作家名</t>
    </r>
    <rPh sb="0" eb="3">
      <t>サッカ</t>
    </rPh>
    <phoneticPr fontId="1"/>
  </si>
  <si>
    <r>
      <rPr>
        <sz val="12"/>
        <color theme="1"/>
        <rFont val="ヒラギノ明朝 Pro W3"/>
        <family val="1"/>
        <charset val="128"/>
      </rPr>
      <t>画像</t>
    </r>
    <rPh sb="0" eb="2">
      <t>ガゾウ</t>
    </rPh>
    <phoneticPr fontId="9"/>
  </si>
  <si>
    <r>
      <rPr>
        <sz val="12"/>
        <color theme="1"/>
        <rFont val="ヒラギノ明朝 Pro W3"/>
        <family val="1"/>
        <charset val="128"/>
      </rPr>
      <t>タイトル</t>
    </r>
    <phoneticPr fontId="9"/>
  </si>
  <si>
    <r>
      <rPr>
        <sz val="12"/>
        <color theme="1"/>
        <rFont val="ヒラギノ明朝 Pro W3"/>
        <family val="1"/>
        <charset val="128"/>
      </rPr>
      <t>制作年</t>
    </r>
    <rPh sb="0" eb="3">
      <t>セイサク</t>
    </rPh>
    <phoneticPr fontId="9"/>
  </si>
  <si>
    <r>
      <rPr>
        <sz val="12"/>
        <color theme="1"/>
        <rFont val="ヒラギノ明朝 Pro W3"/>
        <family val="1"/>
        <charset val="128"/>
      </rPr>
      <t>素材</t>
    </r>
    <rPh sb="0" eb="2">
      <t>ソザイ</t>
    </rPh>
    <phoneticPr fontId="9"/>
  </si>
  <si>
    <r>
      <rPr>
        <sz val="12"/>
        <color theme="1"/>
        <rFont val="ヒラギノ明朝 Pro W3"/>
        <family val="1"/>
        <charset val="128"/>
      </rPr>
      <t>キャンバスサイズ</t>
    </r>
    <phoneticPr fontId="1"/>
  </si>
  <si>
    <r>
      <rPr>
        <sz val="12"/>
        <color theme="1"/>
        <rFont val="ヒラギノ明朝 Pro W3"/>
        <family val="1"/>
        <charset val="128"/>
      </rPr>
      <t>サイズ</t>
    </r>
    <r>
      <rPr>
        <sz val="12"/>
        <color theme="1"/>
        <rFont val="Josefin Sans Light"/>
      </rPr>
      <t xml:space="preserve"> (mm)</t>
    </r>
    <phoneticPr fontId="9"/>
  </si>
  <si>
    <r>
      <t>unit</t>
    </r>
    <r>
      <rPr>
        <sz val="12"/>
        <color theme="1"/>
        <rFont val="ヒラギノ明朝 Pro W3"/>
        <family val="1"/>
        <charset val="128"/>
      </rPr>
      <t>（参考）</t>
    </r>
    <phoneticPr fontId="9"/>
  </si>
  <si>
    <r>
      <t>price</t>
    </r>
    <r>
      <rPr>
        <sz val="12"/>
        <color theme="1"/>
        <rFont val="ヒラギノ明朝 Pro W3"/>
        <family val="1"/>
        <charset val="128"/>
      </rPr>
      <t>（参考）</t>
    </r>
    <phoneticPr fontId="9"/>
  </si>
  <si>
    <r>
      <t>tax</t>
    </r>
    <r>
      <rPr>
        <sz val="12"/>
        <color theme="1"/>
        <rFont val="ヒラギノ明朝 Pro W3"/>
        <family val="1"/>
        <charset val="128"/>
      </rPr>
      <t>（参考）</t>
    </r>
    <phoneticPr fontId="9"/>
  </si>
  <si>
    <r>
      <t>price + tax</t>
    </r>
    <r>
      <rPr>
        <sz val="12"/>
        <color theme="1"/>
        <rFont val="ヒラギノ明朝 Pro W3"/>
        <family val="1"/>
        <charset val="128"/>
      </rPr>
      <t>（参考）</t>
    </r>
    <rPh sb="12" eb="14">
      <t>▼k</t>
    </rPh>
    <phoneticPr fontId="9"/>
  </si>
  <si>
    <r>
      <rPr>
        <sz val="12"/>
        <color theme="1"/>
        <rFont val="ヒラギノ明朝 Pro W3"/>
        <family val="1"/>
        <charset val="128"/>
      </rPr>
      <t>単価</t>
    </r>
    <rPh sb="0" eb="2">
      <t>タンカ</t>
    </rPh>
    <phoneticPr fontId="1"/>
  </si>
  <si>
    <r>
      <rPr>
        <sz val="12"/>
        <color theme="1"/>
        <rFont val="ヒラギノ明朝 Pro W3"/>
        <family val="1"/>
        <charset val="128"/>
      </rPr>
      <t>税</t>
    </r>
    <rPh sb="0" eb="1">
      <t>ゼイ</t>
    </rPh>
    <phoneticPr fontId="1"/>
  </si>
  <si>
    <r>
      <rPr>
        <sz val="12"/>
        <color theme="1"/>
        <rFont val="ヒラギノ明朝 Pro W3"/>
        <family val="1"/>
        <charset val="128"/>
      </rPr>
      <t>販売金額</t>
    </r>
    <rPh sb="0" eb="4">
      <t>ハンバイ</t>
    </rPh>
    <phoneticPr fontId="1"/>
  </si>
  <si>
    <r>
      <rPr>
        <sz val="12"/>
        <color theme="1"/>
        <rFont val="ヒラギノ明朝 Pro W3"/>
        <family val="1"/>
        <charset val="128"/>
      </rPr>
      <t>キャプション</t>
    </r>
    <phoneticPr fontId="1"/>
  </si>
  <si>
    <r>
      <rPr>
        <sz val="12"/>
        <color theme="1"/>
        <rFont val="ヒラギノ明朝 Pro W3"/>
        <family val="1"/>
        <charset val="128"/>
      </rPr>
      <t>作家名</t>
    </r>
    <rPh sb="0" eb="3">
      <t>サッカ</t>
    </rPh>
    <phoneticPr fontId="9"/>
  </si>
  <si>
    <r>
      <rPr>
        <sz val="12"/>
        <color theme="1"/>
        <rFont val="ヒラギノ明朝 Pro W3"/>
        <family val="1"/>
        <charset val="128"/>
      </rPr>
      <t>素材（英語）</t>
    </r>
    <rPh sb="0" eb="2">
      <t>ソザイ</t>
    </rPh>
    <rPh sb="3" eb="5">
      <t>エイゴ</t>
    </rPh>
    <phoneticPr fontId="9"/>
  </si>
  <si>
    <r>
      <rPr>
        <sz val="12"/>
        <color theme="1"/>
        <rFont val="ヒラギノ明朝 Pro W3"/>
        <family val="1"/>
        <charset val="128"/>
      </rPr>
      <t>サイズ</t>
    </r>
    <r>
      <rPr>
        <sz val="12"/>
        <color theme="1"/>
        <rFont val="Josefin Sans Light"/>
      </rPr>
      <t>(mm)</t>
    </r>
    <phoneticPr fontId="1"/>
  </si>
  <si>
    <r>
      <rPr>
        <sz val="12"/>
        <color theme="1"/>
        <rFont val="ヒラギノ明朝 Pro W3"/>
        <family val="1"/>
        <charset val="128"/>
      </rPr>
      <t>キャプション（英語）</t>
    </r>
    <rPh sb="7" eb="9">
      <t>エイゴ</t>
    </rPh>
    <phoneticPr fontId="9"/>
  </si>
  <si>
    <r>
      <rPr>
        <sz val="12"/>
        <color theme="1"/>
        <rFont val="ヒラギノ明朝 Pro W3"/>
        <family val="1"/>
        <charset val="128"/>
      </rPr>
      <t>過去作品一覧</t>
    </r>
    <phoneticPr fontId="1"/>
  </si>
  <si>
    <r>
      <rPr>
        <sz val="12"/>
        <color theme="1"/>
        <rFont val="ヒラギノ明朝 Pro W3"/>
        <family val="1"/>
        <charset val="128"/>
      </rPr>
      <t>（額装代込）</t>
    </r>
    <phoneticPr fontId="1"/>
  </si>
  <si>
    <r>
      <rPr>
        <sz val="10"/>
        <color theme="1"/>
        <rFont val="MS Mincho"/>
        <family val="1"/>
        <charset val="128"/>
      </rPr>
      <t>真鍮</t>
    </r>
    <r>
      <rPr>
        <sz val="10"/>
        <color theme="1"/>
        <rFont val="Josefin Sans Light"/>
      </rPr>
      <t xml:space="preserve">, </t>
    </r>
    <r>
      <rPr>
        <sz val="10"/>
        <color theme="1"/>
        <rFont val="MS Mincho"/>
        <family val="1"/>
        <charset val="128"/>
      </rPr>
      <t>スピーカー</t>
    </r>
    <r>
      <rPr>
        <sz val="10"/>
        <color theme="1"/>
        <rFont val="Josefin Sans Light"/>
      </rPr>
      <t xml:space="preserve">,
 </t>
    </r>
    <r>
      <rPr>
        <sz val="10"/>
        <color theme="1"/>
        <rFont val="MS Mincho"/>
        <family val="1"/>
        <charset val="128"/>
      </rPr>
      <t>絹糸</t>
    </r>
    <r>
      <rPr>
        <sz val="10"/>
        <color theme="1"/>
        <rFont val="Josefin Sans Light"/>
      </rPr>
      <t xml:space="preserve">, </t>
    </r>
    <r>
      <rPr>
        <sz val="10"/>
        <color theme="1"/>
        <rFont val="MS Mincho"/>
        <family val="1"/>
        <charset val="128"/>
      </rPr>
      <t xml:space="preserve">アンプ
</t>
    </r>
    <r>
      <rPr>
        <sz val="9"/>
        <color theme="1"/>
        <rFont val="Josefin Sans Light"/>
      </rPr>
      <t>Brass, Speaker, 
Silkthread, Amplifier</t>
    </r>
    <phoneticPr fontId="1"/>
  </si>
  <si>
    <t>Ed.</t>
    <phoneticPr fontId="1"/>
  </si>
  <si>
    <t>英語タイトル</t>
    <rPh sb="0" eb="2">
      <t>エイゴ</t>
    </rPh>
    <phoneticPr fontId="9"/>
  </si>
  <si>
    <r>
      <rPr>
        <sz val="14"/>
        <color theme="1"/>
        <rFont val="源ノ明朝"/>
        <family val="3"/>
        <charset val="128"/>
      </rPr>
      <t xml:space="preserve">
髙橋恭司・古川日出男「水霊」</t>
    </r>
    <r>
      <rPr>
        <sz val="12"/>
        <color theme="1"/>
        <rFont val="源ノ明朝"/>
        <family val="3"/>
        <charset val="128"/>
      </rPr>
      <t xml:space="preserve">
</t>
    </r>
    <r>
      <rPr>
        <sz val="9.5"/>
        <color theme="1"/>
        <rFont val="Josefin Sans Light"/>
      </rPr>
      <t>2025.02.14.Fri − 03.08.Sat</t>
    </r>
    <rPh sb="0" eb="3">
      <t>キムラ</t>
    </rPh>
    <rPh sb="5" eb="8">
      <t>キスイ</t>
    </rPh>
    <rPh sb="37" eb="38">
      <t>キn</t>
    </rPh>
    <phoneticPr fontId="1"/>
  </si>
  <si>
    <t>1167 × 803 × 35</t>
  </si>
  <si>
    <r>
      <rPr>
        <sz val="10"/>
        <color theme="1"/>
        <rFont val="MS Mincho"/>
        <family val="1"/>
        <charset val="128"/>
      </rPr>
      <t xml:space="preserve">髙橋恭司
</t>
    </r>
    <r>
      <rPr>
        <sz val="9"/>
        <color theme="1"/>
        <rFont val="Josefin Sans Light"/>
      </rPr>
      <t>Kyoji Takahashi</t>
    </r>
    <rPh sb="0" eb="4">
      <t>タカハシ</t>
    </rPh>
    <phoneticPr fontId="1"/>
  </si>
  <si>
    <t xml:space="preserve"> </t>
    <phoneticPr fontId="1"/>
  </si>
  <si>
    <r>
      <rPr>
        <sz val="10"/>
        <color theme="1"/>
        <rFont val="MS Mincho"/>
        <family val="1"/>
        <charset val="128"/>
      </rPr>
      <t xml:space="preserve">古川日出男
</t>
    </r>
    <r>
      <rPr>
        <sz val="9"/>
        <color theme="1"/>
        <rFont val="Josefin Sans Light"/>
      </rPr>
      <t>Hideo Furukawa</t>
    </r>
    <rPh sb="0" eb="5">
      <t>フルカワ</t>
    </rPh>
    <phoneticPr fontId="1"/>
  </si>
  <si>
    <r>
      <t>PRICE LIST</t>
    </r>
    <r>
      <rPr>
        <sz val="8"/>
        <color theme="1"/>
        <rFont val="MS Mincho"/>
        <family val="3"/>
        <charset val="128"/>
      </rPr>
      <t>［</t>
    </r>
    <r>
      <rPr>
        <sz val="8"/>
        <color theme="1"/>
        <rFont val="Josefin Sans Light"/>
      </rPr>
      <t xml:space="preserve"> 10% Seles tax included  / </t>
    </r>
    <r>
      <rPr>
        <sz val="8"/>
        <color theme="1"/>
        <rFont val="MS Mincho"/>
        <family val="3"/>
        <charset val="128"/>
      </rPr>
      <t>税込</t>
    </r>
    <r>
      <rPr>
        <sz val="8"/>
        <color theme="1"/>
        <rFont val="Josefin Sans Light"/>
      </rPr>
      <t xml:space="preserve"> </t>
    </r>
    <r>
      <rPr>
        <sz val="8"/>
        <color theme="1"/>
        <rFont val="MS Mincho"/>
        <family val="3"/>
        <charset val="128"/>
      </rPr>
      <t>］</t>
    </r>
    <phoneticPr fontId="1"/>
  </si>
  <si>
    <t>1/10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</si>
</sst>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0_);[Red]\(0\)"/>
    <numFmt numFmtId="177" formatCode="[$¥-411]#,##0_);\([$¥-411]#,##0\)"/>
    <numFmt numFmtId="178" formatCode="[$¥-411]#,##0_);[Red]\([$¥-411]#,##0\)"/>
    <numFmt numFmtId="179" formatCode="&quot;¥&quot;#,##0_);[Red]\(&quot;¥&quot;#,##0\)"/>
  </numFmts>
  <fonts count="29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Josefin Sans Light"/>
    </font>
    <font>
      <sz val="9"/>
      <color theme="1"/>
      <name val="Josefin Sans Light"/>
    </font>
    <font>
      <sz val="9"/>
      <color theme="1"/>
      <name val="游ゴシック"/>
      <family val="3"/>
      <charset val="128"/>
    </font>
    <font>
      <sz val="10"/>
      <color theme="1"/>
      <name val="Josefin Sans Light"/>
    </font>
    <font>
      <sz val="9"/>
      <color theme="1"/>
      <name val="Josefin Sans Light"/>
      <family val="3"/>
      <charset val="128"/>
    </font>
    <font>
      <sz val="12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2"/>
      <color theme="1"/>
      <name val="游ゴシック"/>
      <family val="2"/>
      <scheme val="minor"/>
    </font>
    <font>
      <sz val="10"/>
      <color theme="1"/>
      <name val="MS Mincho"/>
      <family val="1"/>
      <charset val="128"/>
    </font>
    <font>
      <sz val="12"/>
      <color theme="1"/>
      <name val="源ノ明朝"/>
      <family val="3"/>
      <charset val="128"/>
    </font>
    <font>
      <sz val="10"/>
      <color theme="1"/>
      <name val="Josefin Sans Light"/>
      <family val="1"/>
      <charset val="128"/>
    </font>
    <font>
      <sz val="10"/>
      <color rgb="FF000000"/>
      <name val="Yu Gothic UI"/>
    </font>
    <font>
      <b/>
      <sz val="10"/>
      <color rgb="FF000000"/>
      <name val="Yu Gothic UI"/>
    </font>
    <font>
      <sz val="8"/>
      <color theme="1"/>
      <name val="MS Mincho"/>
      <family val="3"/>
      <charset val="128"/>
    </font>
    <font>
      <sz val="9.5"/>
      <color theme="1"/>
      <name val="Josefin Sans Light"/>
    </font>
    <font>
      <sz val="14"/>
      <color theme="1"/>
      <name val="源ノ明朝"/>
      <family val="3"/>
      <charset val="128"/>
    </font>
    <font>
      <sz val="12"/>
      <color theme="1"/>
      <name val="MS Mincho"/>
      <family val="1"/>
      <charset val="128"/>
    </font>
    <font>
      <sz val="12"/>
      <color theme="1" tint="0.249977111117893"/>
      <name val="Josefin Sans Light"/>
    </font>
    <font>
      <sz val="12"/>
      <name val="Josefin Sans Light"/>
    </font>
    <font>
      <sz val="12"/>
      <color rgb="FF000000"/>
      <name val="Josefin Sans Light"/>
    </font>
    <font>
      <sz val="12"/>
      <color rgb="FFFF0000"/>
      <name val="Josefin Sans Light"/>
    </font>
    <font>
      <sz val="12"/>
      <color theme="1"/>
      <name val="ヒラギノ明朝 Pro W3"/>
      <family val="1"/>
      <charset val="128"/>
    </font>
    <font>
      <sz val="12"/>
      <color theme="1"/>
      <name val="Josefin Sans Light"/>
      <family val="1"/>
      <charset val="128"/>
    </font>
    <font>
      <sz val="8"/>
      <color theme="1"/>
      <name val="Josefin Sans Light"/>
    </font>
    <font>
      <sz val="12"/>
      <name val="Josefin Sans Light"/>
      <family val="1"/>
      <charset val="128"/>
    </font>
    <font>
      <sz val="10"/>
      <color rgb="FF000000"/>
      <name val="Josefin Sans Light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4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6" fontId="8" fillId="0" borderId="0" applyFont="0" applyFill="0" applyBorder="0" applyAlignment="0" applyProtection="0">
      <alignment vertical="center"/>
    </xf>
    <xf numFmtId="0" fontId="10" fillId="0" borderId="0"/>
  </cellStyleXfs>
  <cellXfs count="7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79" fontId="6" fillId="0" borderId="1" xfId="0" applyNumberFormat="1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9" fontId="6" fillId="0" borderId="2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9" fontId="6" fillId="0" borderId="1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3" fillId="2" borderId="3" xfId="3" applyFont="1" applyFill="1" applyBorder="1" applyAlignment="1">
      <alignment horizontal="center" vertical="center"/>
    </xf>
    <xf numFmtId="0" fontId="3" fillId="2" borderId="3" xfId="3" applyFont="1" applyFill="1" applyBorder="1" applyAlignment="1">
      <alignment horizontal="center" vertical="center" wrapText="1"/>
    </xf>
    <xf numFmtId="177" fontId="3" fillId="2" borderId="3" xfId="3" applyNumberFormat="1" applyFont="1" applyFill="1" applyBorder="1" applyAlignment="1">
      <alignment horizontal="center" vertical="center"/>
    </xf>
    <xf numFmtId="177" fontId="3" fillId="3" borderId="3" xfId="3" applyNumberFormat="1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vertical="center" wrapText="1"/>
    </xf>
    <xf numFmtId="0" fontId="21" fillId="4" borderId="3" xfId="0" applyFont="1" applyFill="1" applyBorder="1" applyAlignment="1">
      <alignment vertical="center" wrapText="1"/>
    </xf>
    <xf numFmtId="38" fontId="3" fillId="0" borderId="3" xfId="1" applyFont="1" applyBorder="1" applyAlignment="1">
      <alignment vertical="center"/>
    </xf>
    <xf numFmtId="2" fontId="3" fillId="0" borderId="3" xfId="0" applyNumberFormat="1" applyFont="1" applyBorder="1">
      <alignment vertical="center"/>
    </xf>
    <xf numFmtId="177" fontId="3" fillId="0" borderId="3" xfId="1" applyNumberFormat="1" applyFont="1" applyBorder="1" applyAlignment="1">
      <alignment vertical="center"/>
    </xf>
    <xf numFmtId="177" fontId="3" fillId="0" borderId="3" xfId="1" applyNumberFormat="1" applyFont="1" applyFill="1" applyBorder="1" applyAlignment="1">
      <alignment vertical="center"/>
    </xf>
    <xf numFmtId="0" fontId="3" fillId="0" borderId="3" xfId="0" applyFont="1" applyBorder="1">
      <alignment vertical="center"/>
    </xf>
    <xf numFmtId="0" fontId="21" fillId="4" borderId="3" xfId="0" applyFont="1" applyFill="1" applyBorder="1">
      <alignment vertical="center"/>
    </xf>
    <xf numFmtId="0" fontId="3" fillId="0" borderId="3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38" fontId="3" fillId="0" borderId="0" xfId="1" applyFont="1" applyBorder="1" applyAlignment="1">
      <alignment vertical="center"/>
    </xf>
    <xf numFmtId="2" fontId="3" fillId="0" borderId="0" xfId="0" applyNumberFormat="1" applyFont="1">
      <alignment vertical="center"/>
    </xf>
    <xf numFmtId="177" fontId="3" fillId="0" borderId="0" xfId="1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23" fillId="0" borderId="0" xfId="0" applyFont="1">
      <alignment vertical="center"/>
    </xf>
    <xf numFmtId="0" fontId="3" fillId="6" borderId="3" xfId="0" applyFont="1" applyFill="1" applyBorder="1" applyAlignment="1">
      <alignment horizontal="center" vertical="center"/>
    </xf>
    <xf numFmtId="177" fontId="3" fillId="6" borderId="3" xfId="3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78" fontId="3" fillId="0" borderId="3" xfId="2" applyNumberFormat="1" applyFont="1" applyBorder="1" applyAlignment="1">
      <alignment horizontal="right" vertical="center" wrapText="1"/>
    </xf>
    <xf numFmtId="2" fontId="3" fillId="0" borderId="3" xfId="0" applyNumberFormat="1" applyFont="1" applyBorder="1" applyAlignment="1">
      <alignment horizontal="right" vertical="center"/>
    </xf>
    <xf numFmtId="0" fontId="22" fillId="0" borderId="3" xfId="0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center" wrapText="1"/>
    </xf>
    <xf numFmtId="0" fontId="25" fillId="0" borderId="3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 wrapText="1"/>
    </xf>
    <xf numFmtId="0" fontId="19" fillId="0" borderId="3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horizontal="left" vertical="center" wrapText="1"/>
    </xf>
    <xf numFmtId="0" fontId="24" fillId="0" borderId="3" xfId="0" applyFont="1" applyBorder="1">
      <alignment vertical="center"/>
    </xf>
    <xf numFmtId="0" fontId="19" fillId="0" borderId="3" xfId="0" applyFont="1" applyBorder="1" applyAlignment="1">
      <alignment vertical="center" wrapText="1"/>
    </xf>
    <xf numFmtId="0" fontId="24" fillId="0" borderId="3" xfId="0" applyFont="1" applyBorder="1" applyAlignment="1">
      <alignment vertical="center" wrapText="1"/>
    </xf>
    <xf numFmtId="0" fontId="27" fillId="4" borderId="3" xfId="0" applyFont="1" applyFill="1" applyBorder="1" applyAlignment="1">
      <alignment vertical="center" wrapText="1"/>
    </xf>
    <xf numFmtId="0" fontId="3" fillId="8" borderId="3" xfId="0" applyFont="1" applyFill="1" applyBorder="1">
      <alignment vertical="center"/>
    </xf>
    <xf numFmtId="0" fontId="24" fillId="2" borderId="3" xfId="3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textRotation="255" wrapText="1"/>
    </xf>
    <xf numFmtId="179" fontId="28" fillId="0" borderId="7" xfId="0" applyNumberFormat="1" applyFont="1" applyBorder="1" applyAlignment="1">
      <alignment horizontal="center" vertical="center" wrapText="1"/>
    </xf>
    <xf numFmtId="0" fontId="26" fillId="0" borderId="5" xfId="0" applyFont="1" applyBorder="1" applyAlignment="1">
      <alignment horizontal="right" vertical="top" wrapText="1"/>
    </xf>
    <xf numFmtId="49" fontId="4" fillId="0" borderId="1" xfId="0" applyNumberFormat="1" applyFont="1" applyBorder="1" applyAlignment="1">
      <alignment horizontal="center" vertical="center"/>
    </xf>
  </cellXfs>
  <cellStyles count="4">
    <cellStyle name="桁区切り" xfId="1" builtinId="6"/>
    <cellStyle name="通貨" xfId="2" builtinId="7"/>
    <cellStyle name="標準" xfId="0" builtinId="0"/>
    <cellStyle name="標準 2" xfId="3" xr:uid="{DDEE6F5B-4050-2B41-9244-A1C83D793A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71962</xdr:colOff>
      <xdr:row>0</xdr:row>
      <xdr:rowOff>25400</xdr:rowOff>
    </xdr:from>
    <xdr:to>
      <xdr:col>3</xdr:col>
      <xdr:colOff>270932</xdr:colOff>
      <xdr:row>0</xdr:row>
      <xdr:rowOff>162863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79B9E3A3-D82C-614D-94F3-F5E925104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962" y="25400"/>
          <a:ext cx="2146303" cy="1374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71962</xdr:colOff>
      <xdr:row>0</xdr:row>
      <xdr:rowOff>25400</xdr:rowOff>
    </xdr:from>
    <xdr:to>
      <xdr:col>3</xdr:col>
      <xdr:colOff>270932</xdr:colOff>
      <xdr:row>0</xdr:row>
      <xdr:rowOff>162863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7C3370D-9B61-7247-9AC2-FD89D7D802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962" y="25400"/>
          <a:ext cx="2129370" cy="1374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E61B4-D682-F44C-8140-1729C2B24AAF}">
  <sheetPr>
    <pageSetUpPr fitToPage="1"/>
  </sheetPr>
  <dimension ref="A1:K11"/>
  <sheetViews>
    <sheetView view="pageLayout" zoomScale="70" zoomScaleNormal="100" zoomScalePageLayoutView="70" workbookViewId="0">
      <selection activeCell="H5" sqref="H5"/>
    </sheetView>
  </sheetViews>
  <sheetFormatPr baseColWidth="10" defaultRowHeight="20"/>
  <cols>
    <col min="1" max="1" width="3.7109375" style="3" customWidth="1"/>
    <col min="2" max="2" width="3.140625" style="3" customWidth="1"/>
    <col min="3" max="3" width="14.85546875" style="3" customWidth="1"/>
    <col min="4" max="4" width="11.140625" style="3" customWidth="1"/>
    <col min="5" max="5" width="20" style="3" customWidth="1"/>
    <col min="6" max="7" width="5.140625" style="3" customWidth="1"/>
    <col min="8" max="8" width="19.140625" style="3" customWidth="1"/>
    <col min="9" max="9" width="13.7109375" style="3" customWidth="1"/>
    <col min="10" max="10" width="10.140625" style="3" customWidth="1"/>
    <col min="11" max="11" width="1.42578125" style="1" customWidth="1"/>
    <col min="12" max="16384" width="10.7109375" style="1"/>
  </cols>
  <sheetData>
    <row r="1" spans="1:11" ht="61" customHeight="1">
      <c r="A1" s="70" t="s">
        <v>57</v>
      </c>
      <c r="B1" s="71"/>
      <c r="C1" s="71"/>
      <c r="D1" s="71"/>
      <c r="E1" s="71"/>
      <c r="F1" s="71"/>
      <c r="G1" s="71"/>
      <c r="H1" s="71"/>
      <c r="I1" s="71"/>
      <c r="J1" s="71"/>
      <c r="K1" s="2"/>
    </row>
    <row r="2" spans="1:11" ht="21" customHeight="1">
      <c r="A2" s="75" t="s">
        <v>62</v>
      </c>
      <c r="B2" s="75"/>
      <c r="C2" s="75"/>
      <c r="D2" s="75"/>
      <c r="E2" s="75"/>
      <c r="F2" s="75"/>
      <c r="G2" s="75"/>
      <c r="H2" s="75"/>
      <c r="I2" s="75"/>
      <c r="J2" s="75"/>
      <c r="K2" s="2"/>
    </row>
    <row r="3" spans="1:11" ht="16" customHeight="1">
      <c r="A3" s="13" t="s">
        <v>25</v>
      </c>
      <c r="B3" s="13" t="s">
        <v>0</v>
      </c>
      <c r="C3" s="13" t="s">
        <v>1</v>
      </c>
      <c r="D3" s="13" t="s">
        <v>31</v>
      </c>
      <c r="E3" s="13" t="s">
        <v>2</v>
      </c>
      <c r="F3" s="13" t="s">
        <v>55</v>
      </c>
      <c r="G3" s="13" t="s">
        <v>3</v>
      </c>
      <c r="H3" s="13" t="s">
        <v>4</v>
      </c>
      <c r="I3" s="13" t="s">
        <v>26</v>
      </c>
      <c r="J3" s="13" t="s">
        <v>5</v>
      </c>
    </row>
    <row r="4" spans="1:11" ht="125" customHeight="1">
      <c r="A4" s="72" t="s">
        <v>6</v>
      </c>
      <c r="B4" s="9">
        <f>ROW()-3</f>
        <v>1</v>
      </c>
      <c r="C4" s="10"/>
      <c r="D4" s="11" t="s">
        <v>59</v>
      </c>
      <c r="E4" s="17" t="s">
        <v>30</v>
      </c>
      <c r="F4" s="76" t="s">
        <v>63</v>
      </c>
      <c r="G4" s="15">
        <v>2024</v>
      </c>
      <c r="H4" s="11" t="s">
        <v>54</v>
      </c>
      <c r="I4" s="74" t="s">
        <v>58</v>
      </c>
      <c r="J4" s="12">
        <v>100000</v>
      </c>
    </row>
    <row r="5" spans="1:11" ht="125" customHeight="1">
      <c r="A5" s="72"/>
      <c r="B5" s="9">
        <f t="shared" ref="B5:B9" si="0">ROW()-3</f>
        <v>2</v>
      </c>
      <c r="C5" s="57"/>
      <c r="D5" s="11" t="s">
        <v>61</v>
      </c>
      <c r="E5" s="17"/>
      <c r="F5" s="15"/>
      <c r="G5" s="15"/>
      <c r="H5" s="11"/>
      <c r="I5" s="16"/>
      <c r="J5" s="12"/>
    </row>
    <row r="6" spans="1:11" ht="125" customHeight="1">
      <c r="A6" s="72"/>
      <c r="B6" s="9">
        <f t="shared" si="0"/>
        <v>3</v>
      </c>
      <c r="C6" s="57"/>
      <c r="D6" s="11" t="s">
        <v>60</v>
      </c>
      <c r="E6" s="18"/>
      <c r="F6" s="15"/>
      <c r="G6" s="15"/>
      <c r="H6" s="11"/>
      <c r="I6" s="14"/>
      <c r="J6" s="14"/>
    </row>
    <row r="7" spans="1:11" ht="125" customHeight="1">
      <c r="A7" s="72"/>
      <c r="B7" s="9">
        <f t="shared" si="0"/>
        <v>4</v>
      </c>
      <c r="C7" s="57"/>
      <c r="D7" s="11"/>
      <c r="E7" s="17"/>
      <c r="F7" s="15"/>
      <c r="G7" s="15"/>
      <c r="H7" s="11"/>
      <c r="I7" s="12"/>
      <c r="J7" s="12"/>
    </row>
    <row r="8" spans="1:11" ht="125" customHeight="1">
      <c r="A8" s="72"/>
      <c r="B8" s="9">
        <f t="shared" si="0"/>
        <v>5</v>
      </c>
      <c r="C8" s="57"/>
      <c r="D8" s="11"/>
      <c r="E8" s="17"/>
      <c r="F8" s="15"/>
      <c r="G8" s="15"/>
      <c r="H8" s="11"/>
      <c r="I8" s="58"/>
      <c r="J8" s="16"/>
    </row>
    <row r="9" spans="1:11" ht="125" customHeight="1">
      <c r="A9" s="72"/>
      <c r="B9" s="9">
        <f t="shared" si="0"/>
        <v>6</v>
      </c>
      <c r="C9" s="57"/>
      <c r="D9" s="11"/>
      <c r="E9" s="17"/>
      <c r="F9" s="15"/>
      <c r="G9" s="15"/>
      <c r="H9" s="11"/>
      <c r="I9" s="12"/>
      <c r="J9" s="12"/>
    </row>
    <row r="10" spans="1:11" ht="5" customHeight="1">
      <c r="A10" s="7"/>
      <c r="B10" s="4"/>
      <c r="C10" s="5"/>
      <c r="D10" s="5"/>
      <c r="E10" s="5"/>
      <c r="F10" s="6"/>
      <c r="G10" s="6"/>
      <c r="H10" s="5"/>
      <c r="I10" s="5"/>
      <c r="J10" s="5"/>
    </row>
    <row r="11" spans="1:11" ht="11" customHeight="1">
      <c r="E11" s="69"/>
      <c r="F11" s="69"/>
      <c r="G11" s="69"/>
      <c r="H11" s="69"/>
      <c r="I11" s="69"/>
      <c r="J11" s="8" t="s">
        <v>27</v>
      </c>
    </row>
  </sheetData>
  <mergeCells count="4">
    <mergeCell ref="E11:I11"/>
    <mergeCell ref="A1:J1"/>
    <mergeCell ref="A2:J2"/>
    <mergeCell ref="A4:A9"/>
  </mergeCells>
  <phoneticPr fontId="1"/>
  <printOptions horizontalCentered="1" verticalCentered="1"/>
  <pageMargins left="0.25" right="0.25" top="0.25" bottom="0.25" header="0" footer="0"/>
  <pageSetup paperSize="9" scale="75" orientation="portrait" horizontalDpi="0" verticalDpi="0" copies="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28AE5-3252-D549-8D23-BBA92D8A146C}">
  <sheetPr>
    <pageSetUpPr fitToPage="1"/>
  </sheetPr>
  <dimension ref="A1:K11"/>
  <sheetViews>
    <sheetView tabSelected="1" view="pageLayout" topLeftCell="A4" zoomScale="70" zoomScaleNormal="100" zoomScalePageLayoutView="70" workbookViewId="0">
      <selection activeCell="J18" sqref="J18"/>
    </sheetView>
  </sheetViews>
  <sheetFormatPr baseColWidth="10" defaultRowHeight="20"/>
  <cols>
    <col min="1" max="1" width="3.7109375" style="3" customWidth="1"/>
    <col min="2" max="2" width="3.140625" style="3" customWidth="1"/>
    <col min="3" max="3" width="14.85546875" style="3" customWidth="1"/>
    <col min="4" max="4" width="11.140625" style="3" customWidth="1"/>
    <col min="5" max="5" width="20" style="3" customWidth="1"/>
    <col min="6" max="7" width="5.140625" style="3" customWidth="1"/>
    <col min="8" max="8" width="19.140625" style="3" customWidth="1"/>
    <col min="9" max="9" width="13.7109375" style="3" customWidth="1"/>
    <col min="10" max="10" width="10.140625" style="3" customWidth="1"/>
    <col min="11" max="11" width="1.42578125" style="1" customWidth="1"/>
    <col min="12" max="16384" width="10.7109375" style="1"/>
  </cols>
  <sheetData>
    <row r="1" spans="1:11" ht="61" customHeight="1">
      <c r="A1" s="70" t="s">
        <v>57</v>
      </c>
      <c r="B1" s="71"/>
      <c r="C1" s="71"/>
      <c r="D1" s="71"/>
      <c r="E1" s="71"/>
      <c r="F1" s="71"/>
      <c r="G1" s="71"/>
      <c r="H1" s="71"/>
      <c r="I1" s="71"/>
      <c r="J1" s="71"/>
      <c r="K1" s="2"/>
    </row>
    <row r="2" spans="1:11" ht="21" customHeight="1">
      <c r="A2" s="75" t="s">
        <v>62</v>
      </c>
      <c r="B2" s="75"/>
      <c r="C2" s="75"/>
      <c r="D2" s="75"/>
      <c r="E2" s="75"/>
      <c r="F2" s="75"/>
      <c r="G2" s="75"/>
      <c r="H2" s="75"/>
      <c r="I2" s="75"/>
      <c r="J2" s="75"/>
      <c r="K2" s="2"/>
    </row>
    <row r="3" spans="1:11" ht="16" customHeight="1">
      <c r="A3" s="13" t="s">
        <v>25</v>
      </c>
      <c r="B3" s="13" t="s">
        <v>0</v>
      </c>
      <c r="C3" s="13" t="s">
        <v>1</v>
      </c>
      <c r="D3" s="13" t="s">
        <v>31</v>
      </c>
      <c r="E3" s="13" t="s">
        <v>2</v>
      </c>
      <c r="F3" s="13" t="s">
        <v>55</v>
      </c>
      <c r="G3" s="13" t="s">
        <v>3</v>
      </c>
      <c r="H3" s="13" t="s">
        <v>4</v>
      </c>
      <c r="I3" s="13" t="s">
        <v>26</v>
      </c>
      <c r="J3" s="13" t="s">
        <v>5</v>
      </c>
    </row>
    <row r="4" spans="1:11" ht="125" customHeight="1">
      <c r="A4" s="72" t="s">
        <v>6</v>
      </c>
      <c r="B4" s="9">
        <f>ROW()-3</f>
        <v>1</v>
      </c>
      <c r="C4" s="10"/>
      <c r="D4" s="11" t="s">
        <v>59</v>
      </c>
      <c r="E4" s="17" t="s">
        <v>30</v>
      </c>
      <c r="F4" s="76" t="s">
        <v>63</v>
      </c>
      <c r="G4" s="15">
        <v>2024</v>
      </c>
      <c r="H4" s="11" t="s">
        <v>54</v>
      </c>
      <c r="I4" s="74" t="s">
        <v>58</v>
      </c>
      <c r="J4" s="12">
        <v>100000</v>
      </c>
    </row>
    <row r="5" spans="1:11" ht="125" customHeight="1">
      <c r="A5" s="72"/>
      <c r="B5" s="9">
        <f t="shared" ref="B5:B9" si="0">ROW()-3</f>
        <v>2</v>
      </c>
      <c r="C5" s="57"/>
      <c r="D5" s="11" t="s">
        <v>61</v>
      </c>
      <c r="E5" s="17"/>
      <c r="F5" s="15"/>
      <c r="G5" s="15"/>
      <c r="H5" s="11"/>
      <c r="I5" s="16"/>
      <c r="J5" s="12"/>
    </row>
    <row r="6" spans="1:11" ht="125" customHeight="1">
      <c r="A6" s="72"/>
      <c r="B6" s="9">
        <f t="shared" si="0"/>
        <v>3</v>
      </c>
      <c r="C6" s="57"/>
      <c r="D6" s="11" t="s">
        <v>60</v>
      </c>
      <c r="E6" s="18"/>
      <c r="F6" s="15"/>
      <c r="G6" s="15"/>
      <c r="H6" s="11"/>
      <c r="I6" s="14"/>
      <c r="J6" s="14"/>
    </row>
    <row r="7" spans="1:11" ht="125" customHeight="1">
      <c r="A7" s="72"/>
      <c r="B7" s="9">
        <f t="shared" si="0"/>
        <v>4</v>
      </c>
      <c r="C7" s="57"/>
      <c r="D7" s="11"/>
      <c r="E7" s="17"/>
      <c r="F7" s="15"/>
      <c r="G7" s="15"/>
      <c r="H7" s="11"/>
      <c r="I7" s="12"/>
      <c r="J7" s="12"/>
    </row>
    <row r="8" spans="1:11" ht="125" customHeight="1">
      <c r="A8" s="72"/>
      <c r="B8" s="9">
        <f t="shared" si="0"/>
        <v>5</v>
      </c>
      <c r="C8" s="57"/>
      <c r="D8" s="11"/>
      <c r="E8" s="17"/>
      <c r="F8" s="15"/>
      <c r="G8" s="15"/>
      <c r="H8" s="11"/>
      <c r="I8" s="58"/>
      <c r="J8" s="16"/>
    </row>
    <row r="9" spans="1:11" ht="125" customHeight="1">
      <c r="A9" s="72"/>
      <c r="B9" s="9">
        <f t="shared" si="0"/>
        <v>6</v>
      </c>
      <c r="C9" s="57"/>
      <c r="D9" s="11"/>
      <c r="E9" s="17"/>
      <c r="F9" s="15"/>
      <c r="G9" s="15"/>
      <c r="H9" s="11"/>
      <c r="I9" s="12"/>
      <c r="J9" s="12"/>
    </row>
    <row r="10" spans="1:11" ht="5" customHeight="1">
      <c r="A10" s="7"/>
      <c r="B10" s="4"/>
      <c r="C10" s="5"/>
      <c r="D10" s="5"/>
      <c r="E10" s="5"/>
      <c r="F10" s="6"/>
      <c r="G10" s="6"/>
      <c r="H10" s="5"/>
      <c r="I10" s="5"/>
      <c r="J10" s="5"/>
    </row>
    <row r="11" spans="1:11" ht="11" customHeight="1">
      <c r="E11" s="69"/>
      <c r="F11" s="69"/>
      <c r="G11" s="69"/>
      <c r="H11" s="69"/>
      <c r="I11" s="69"/>
      <c r="J11" s="8" t="s">
        <v>28</v>
      </c>
    </row>
  </sheetData>
  <mergeCells count="4">
    <mergeCell ref="A1:J1"/>
    <mergeCell ref="A2:J2"/>
    <mergeCell ref="A4:A9"/>
    <mergeCell ref="E11:I11"/>
  </mergeCells>
  <phoneticPr fontId="1"/>
  <printOptions horizontalCentered="1" verticalCentered="1"/>
  <pageMargins left="0.25" right="0.25" top="0.25" bottom="0.25" header="0" footer="0"/>
  <pageSetup paperSize="9" scale="75" orientation="portrait" horizontalDpi="0" verticalDpi="0" copies="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FD912-47EB-E24D-A288-0787E174137E}">
  <sheetPr>
    <tabColor rgb="FFFFFF00"/>
    <pageSetUpPr fitToPage="1"/>
  </sheetPr>
  <dimension ref="A1:AB92"/>
  <sheetViews>
    <sheetView zoomScale="49" zoomScaleNormal="49" workbookViewId="0">
      <pane ySplit="1" topLeftCell="A2" activePane="bottomLeft" state="frozen"/>
      <selection pane="bottomLeft" activeCell="AB2" sqref="AB2"/>
    </sheetView>
  </sheetViews>
  <sheetFormatPr baseColWidth="10" defaultRowHeight="16" outlineLevelCol="1"/>
  <cols>
    <col min="1" max="1" width="3.5703125" style="3" customWidth="1"/>
    <col min="2" max="2" width="11.140625" style="3" customWidth="1"/>
    <col min="3" max="3" width="6.5703125" style="7" customWidth="1"/>
    <col min="4" max="4" width="14.140625" style="7" customWidth="1"/>
    <col min="5" max="5" width="10.5703125" style="7" customWidth="1"/>
    <col min="6" max="6" width="26.5703125" style="3" customWidth="1"/>
    <col min="7" max="7" width="13.7109375" style="3" customWidth="1"/>
    <col min="8" max="8" width="14" style="7" customWidth="1"/>
    <col min="9" max="9" width="37.85546875" style="3" customWidth="1"/>
    <col min="10" max="10" width="16" style="3" bestFit="1" customWidth="1"/>
    <col min="11" max="13" width="8.42578125" style="3" customWidth="1"/>
    <col min="14" max="14" width="7.7109375" style="3" customWidth="1" collapsed="1"/>
    <col min="15" max="18" width="9.7109375" style="3" hidden="1" customWidth="1" outlineLevel="1"/>
    <col min="19" max="19" width="0.28515625" style="3" hidden="1" customWidth="1" outlineLevel="1"/>
    <col min="20" max="20" width="12.42578125" style="3" customWidth="1" collapsed="1"/>
    <col min="21" max="22" width="12.42578125" style="3" customWidth="1"/>
    <col min="23" max="23" width="155.28515625" style="3" customWidth="1"/>
    <col min="24" max="24" width="18.140625" style="3" customWidth="1"/>
    <col min="25" max="25" width="26.5703125" style="3" customWidth="1"/>
    <col min="26" max="26" width="36.5703125" style="3" customWidth="1"/>
    <col min="27" max="27" width="20.28515625" style="3" customWidth="1"/>
    <col min="28" max="28" width="156.5703125" style="3" bestFit="1" customWidth="1"/>
    <col min="29" max="16384" width="10.7109375" style="3"/>
  </cols>
  <sheetData>
    <row r="1" spans="2:28" s="7" customFormat="1" ht="28" customHeight="1">
      <c r="B1" s="19" t="s">
        <v>32</v>
      </c>
      <c r="C1" s="19" t="s">
        <v>0</v>
      </c>
      <c r="D1" s="19" t="s">
        <v>34</v>
      </c>
      <c r="E1" s="19" t="s">
        <v>33</v>
      </c>
      <c r="F1" s="19" t="s">
        <v>35</v>
      </c>
      <c r="G1" s="19" t="s">
        <v>55</v>
      </c>
      <c r="H1" s="19" t="s">
        <v>36</v>
      </c>
      <c r="I1" s="19" t="s">
        <v>37</v>
      </c>
      <c r="J1" s="20" t="s">
        <v>39</v>
      </c>
      <c r="K1" s="19" t="s">
        <v>10</v>
      </c>
      <c r="L1" s="19" t="s">
        <v>11</v>
      </c>
      <c r="M1" s="19" t="s">
        <v>12</v>
      </c>
      <c r="N1" s="19" t="s">
        <v>38</v>
      </c>
      <c r="O1" s="19" t="s">
        <v>13</v>
      </c>
      <c r="P1" s="19" t="s">
        <v>40</v>
      </c>
      <c r="Q1" s="21" t="s">
        <v>41</v>
      </c>
      <c r="R1" s="21" t="s">
        <v>42</v>
      </c>
      <c r="S1" s="19" t="s">
        <v>43</v>
      </c>
      <c r="T1" s="22" t="s">
        <v>44</v>
      </c>
      <c r="U1" s="22" t="s">
        <v>45</v>
      </c>
      <c r="V1" s="22" t="s">
        <v>46</v>
      </c>
      <c r="W1" s="23" t="s">
        <v>47</v>
      </c>
      <c r="X1" s="19" t="s">
        <v>48</v>
      </c>
      <c r="Y1" s="68" t="s">
        <v>56</v>
      </c>
      <c r="Z1" s="19" t="s">
        <v>49</v>
      </c>
      <c r="AA1" s="19" t="s">
        <v>50</v>
      </c>
      <c r="AB1" s="23" t="s">
        <v>51</v>
      </c>
    </row>
    <row r="2" spans="2:28" ht="72" customHeight="1">
      <c r="B2" s="24"/>
      <c r="C2" s="25"/>
      <c r="D2" s="24"/>
      <c r="E2" s="25"/>
      <c r="F2" s="26"/>
      <c r="G2" s="26"/>
      <c r="H2" s="24"/>
      <c r="I2" s="56"/>
      <c r="J2" s="28"/>
      <c r="K2" s="24"/>
      <c r="L2" s="24"/>
      <c r="M2" s="24"/>
      <c r="N2" s="64"/>
      <c r="O2" s="29"/>
      <c r="P2" s="30"/>
      <c r="Q2" s="31"/>
      <c r="R2" s="31"/>
      <c r="S2" s="32"/>
      <c r="T2" s="31"/>
      <c r="U2" s="31"/>
      <c r="V2" s="31"/>
      <c r="W2" s="67" t="str">
        <f>E2&amp;"《"&amp;N2&amp;" / "&amp;F2&amp;"》"&amp;H2&amp;", "&amp;I2&amp;", "&amp;J2&amp;" mm"</f>
        <v>《 / 》, ,  mm</v>
      </c>
      <c r="X2" s="26"/>
      <c r="Y2" s="26"/>
      <c r="Z2" s="27"/>
      <c r="AA2" s="28"/>
      <c r="AB2" s="67" t="e">
        <f>X2&amp;"《"&amp;#REF!&amp;" / "&amp;Y2&amp;"》"&amp;H2&amp;", "&amp;Z2&amp;", "&amp;AA2&amp;" mm"</f>
        <v>#REF!</v>
      </c>
    </row>
    <row r="3" spans="2:28" ht="72" customHeight="1">
      <c r="B3" s="24"/>
      <c r="C3" s="25"/>
      <c r="D3" s="24"/>
      <c r="E3" s="25"/>
      <c r="F3" s="35"/>
      <c r="G3" s="35"/>
      <c r="H3" s="24"/>
      <c r="I3" s="56"/>
      <c r="J3" s="34"/>
      <c r="K3" s="24"/>
      <c r="L3" s="24"/>
      <c r="M3" s="24"/>
      <c r="N3" s="64"/>
      <c r="O3" s="29"/>
      <c r="P3" s="30"/>
      <c r="Q3" s="31"/>
      <c r="R3" s="31"/>
      <c r="S3" s="32"/>
      <c r="T3" s="31"/>
      <c r="U3" s="31"/>
      <c r="V3" s="31"/>
      <c r="W3" s="67" t="str">
        <f>E3&amp;"《"&amp;N3&amp;" / "&amp;F3&amp;"》"&amp;H3&amp;", "&amp;I3&amp;", "&amp;J3&amp;" mm"</f>
        <v>《 / 》, ,  mm</v>
      </c>
      <c r="X3" s="26"/>
      <c r="Y3" s="35"/>
      <c r="Z3" s="27"/>
      <c r="AA3" s="34"/>
      <c r="AB3" s="67" t="e">
        <f>X3&amp;"《"&amp;#REF!&amp;" / "&amp;Y3&amp;"》"&amp;H3&amp;", "&amp;Z3&amp;", "&amp;AA3&amp;" mm"</f>
        <v>#REF!</v>
      </c>
    </row>
    <row r="4" spans="2:28" ht="72" customHeight="1">
      <c r="B4" s="24"/>
      <c r="C4" s="25"/>
      <c r="D4" s="24"/>
      <c r="E4" s="25"/>
      <c r="F4" s="59"/>
      <c r="G4" s="59"/>
      <c r="H4" s="24"/>
      <c r="I4" s="56"/>
      <c r="J4" s="66"/>
      <c r="K4" s="24"/>
      <c r="L4" s="24"/>
      <c r="M4" s="24"/>
      <c r="N4" s="65"/>
      <c r="O4" s="29"/>
      <c r="P4" s="30"/>
      <c r="Q4" s="31"/>
      <c r="R4" s="31"/>
      <c r="S4" s="32"/>
      <c r="T4" s="31"/>
      <c r="U4" s="31"/>
      <c r="V4" s="31"/>
      <c r="W4" s="67" t="str">
        <f>E4&amp;"《"&amp;N4&amp;" / "&amp;F4&amp;"》"&amp;H4&amp;", "&amp;I4&amp;", "&amp;J4&amp;" mm"</f>
        <v>《 / 》, ,  mm</v>
      </c>
      <c r="X4" s="26"/>
      <c r="Y4" s="59"/>
      <c r="Z4" s="27"/>
      <c r="AA4" s="28"/>
      <c r="AB4" s="67" t="e">
        <f>X4&amp;"《"&amp;#REF!&amp;" / "&amp;Y4&amp;"》"&amp;H4&amp;", "&amp;Z4&amp;", "&amp;AA4&amp;" mm"</f>
        <v>#REF!</v>
      </c>
    </row>
    <row r="5" spans="2:28" ht="72" customHeight="1">
      <c r="B5" s="24"/>
      <c r="C5" s="25"/>
      <c r="D5" s="24"/>
      <c r="E5" s="25"/>
      <c r="F5" s="60"/>
      <c r="G5" s="60"/>
      <c r="H5" s="24"/>
      <c r="I5" s="63"/>
      <c r="J5" s="34"/>
      <c r="K5" s="24"/>
      <c r="L5" s="24"/>
      <c r="M5" s="24"/>
      <c r="N5" s="33"/>
      <c r="O5" s="29">
        <f t="shared" ref="O5:O15" si="0">K5*L5</f>
        <v>0</v>
      </c>
      <c r="P5" s="30" t="e" cm="1">
        <f t="array" ref="P5">INDEX(Q$19:Q$29, MATCH(MIN(ABS(O$19:O$29-O5)), ABS(O$19:O$29-O5), 0))</f>
        <v>#DIV/0!</v>
      </c>
      <c r="Q5" s="31" t="e">
        <f t="shared" ref="Q5:Q15" si="1">O5*P5</f>
        <v>#DIV/0!</v>
      </c>
      <c r="R5" s="31" t="e">
        <f t="shared" ref="R5:R15" si="2">Q5*10%</f>
        <v>#DIV/0!</v>
      </c>
      <c r="S5" s="32" t="e">
        <f t="shared" ref="S5:S15" si="3">Q5+R5</f>
        <v>#DIV/0!</v>
      </c>
      <c r="T5" s="31"/>
      <c r="U5" s="31"/>
      <c r="V5" s="31"/>
      <c r="W5" s="67" t="str">
        <f t="shared" ref="W5:W14" si="4">E5&amp;"《"&amp;F5&amp;"》"&amp;H5&amp;", "&amp;I5&amp;", "&amp;J5&amp;" mm"</f>
        <v>《》, ,  mm</v>
      </c>
      <c r="X5" s="26"/>
      <c r="Y5" s="60"/>
      <c r="Z5" s="27"/>
      <c r="AA5" s="34"/>
      <c r="AB5" s="67" t="str">
        <f t="shared" ref="AB5:AB14" si="5">X5&amp;"《"&amp;Y5&amp;"》"&amp;H5&amp;", "&amp;Z5&amp;", "&amp;AA5&amp;" mm"</f>
        <v>《》, ,  mm</v>
      </c>
    </row>
    <row r="6" spans="2:28" ht="72" customHeight="1">
      <c r="B6" s="24"/>
      <c r="C6" s="25"/>
      <c r="D6" s="24"/>
      <c r="E6" s="25"/>
      <c r="F6" s="61"/>
      <c r="G6" s="61"/>
      <c r="H6" s="24"/>
      <c r="I6" s="63"/>
      <c r="J6" s="34"/>
      <c r="K6" s="24"/>
      <c r="L6" s="24"/>
      <c r="M6" s="24"/>
      <c r="N6" s="33"/>
      <c r="O6" s="29">
        <f t="shared" si="0"/>
        <v>0</v>
      </c>
      <c r="P6" s="30" t="e" cm="1">
        <f t="array" ref="P6">INDEX(Q$19:Q$29, MATCH(MIN(ABS(O$19:O$29-O6)), ABS(O$19:O$29-O6), 0))</f>
        <v>#DIV/0!</v>
      </c>
      <c r="Q6" s="31" t="e">
        <f t="shared" si="1"/>
        <v>#DIV/0!</v>
      </c>
      <c r="R6" s="31" t="e">
        <f t="shared" si="2"/>
        <v>#DIV/0!</v>
      </c>
      <c r="S6" s="32" t="e">
        <f t="shared" si="3"/>
        <v>#DIV/0!</v>
      </c>
      <c r="T6" s="31"/>
      <c r="U6" s="31"/>
      <c r="V6" s="31"/>
      <c r="W6" s="67" t="str">
        <f t="shared" si="4"/>
        <v>《》, ,  mm</v>
      </c>
      <c r="X6" s="26"/>
      <c r="Y6" s="61"/>
      <c r="Z6" s="27"/>
      <c r="AA6" s="34"/>
      <c r="AB6" s="67" t="str">
        <f t="shared" si="5"/>
        <v>《》, ,  mm</v>
      </c>
    </row>
    <row r="7" spans="2:28" ht="72" customHeight="1">
      <c r="B7" s="24"/>
      <c r="C7" s="25"/>
      <c r="D7" s="24"/>
      <c r="E7" s="25"/>
      <c r="F7" s="61"/>
      <c r="G7" s="61"/>
      <c r="H7" s="24"/>
      <c r="I7" s="63"/>
      <c r="J7" s="34"/>
      <c r="K7" s="24"/>
      <c r="L7" s="24"/>
      <c r="M7" s="36"/>
      <c r="N7" s="33"/>
      <c r="O7" s="29">
        <f t="shared" si="0"/>
        <v>0</v>
      </c>
      <c r="P7" s="30" t="e" cm="1">
        <f t="array" ref="P7">INDEX(Q$19:Q$29, MATCH(MIN(ABS(O$19:O$29-O7)), ABS(O$19:O$29-O7), 0))</f>
        <v>#DIV/0!</v>
      </c>
      <c r="Q7" s="31" t="e">
        <f t="shared" si="1"/>
        <v>#DIV/0!</v>
      </c>
      <c r="R7" s="31" t="e">
        <f t="shared" si="2"/>
        <v>#DIV/0!</v>
      </c>
      <c r="S7" s="32" t="e">
        <f t="shared" si="3"/>
        <v>#DIV/0!</v>
      </c>
      <c r="T7" s="31"/>
      <c r="U7" s="31"/>
      <c r="V7" s="31"/>
      <c r="W7" s="67" t="str">
        <f t="shared" si="4"/>
        <v>《》, ,  mm</v>
      </c>
      <c r="X7" s="26"/>
      <c r="Y7" s="61"/>
      <c r="Z7" s="33"/>
      <c r="AA7" s="34"/>
      <c r="AB7" s="67" t="str">
        <f t="shared" si="5"/>
        <v>《》, ,  mm</v>
      </c>
    </row>
    <row r="8" spans="2:28" ht="72" customHeight="1">
      <c r="B8" s="24"/>
      <c r="C8" s="25"/>
      <c r="D8" s="24"/>
      <c r="E8" s="25"/>
      <c r="F8" s="61"/>
      <c r="G8" s="61"/>
      <c r="H8" s="24"/>
      <c r="I8" s="63"/>
      <c r="J8" s="34"/>
      <c r="K8" s="24"/>
      <c r="L8" s="24"/>
      <c r="M8" s="24"/>
      <c r="N8" s="33"/>
      <c r="O8" s="29">
        <f t="shared" si="0"/>
        <v>0</v>
      </c>
      <c r="P8" s="30" t="e" cm="1">
        <f t="array" ref="P8">INDEX(Q$19:Q$29, MATCH(MIN(ABS(O$19:O$29-O8)), ABS(O$19:O$29-O8), 0))</f>
        <v>#DIV/0!</v>
      </c>
      <c r="Q8" s="31" t="e">
        <f t="shared" si="1"/>
        <v>#DIV/0!</v>
      </c>
      <c r="R8" s="31" t="e">
        <f t="shared" si="2"/>
        <v>#DIV/0!</v>
      </c>
      <c r="S8" s="32" t="e">
        <f t="shared" si="3"/>
        <v>#DIV/0!</v>
      </c>
      <c r="T8" s="31"/>
      <c r="U8" s="31"/>
      <c r="V8" s="31"/>
      <c r="W8" s="67" t="str">
        <f t="shared" si="4"/>
        <v>《》, ,  mm</v>
      </c>
      <c r="X8" s="26"/>
      <c r="Y8" s="61"/>
      <c r="Z8" s="33"/>
      <c r="AA8" s="34"/>
      <c r="AB8" s="67" t="str">
        <f t="shared" si="5"/>
        <v>《》, ,  mm</v>
      </c>
    </row>
    <row r="9" spans="2:28" ht="72" customHeight="1">
      <c r="B9" s="24"/>
      <c r="C9" s="25"/>
      <c r="D9" s="24"/>
      <c r="E9" s="25"/>
      <c r="F9" s="61"/>
      <c r="G9" s="61"/>
      <c r="H9" s="24"/>
      <c r="I9" s="63"/>
      <c r="J9" s="34"/>
      <c r="K9" s="24"/>
      <c r="L9" s="24"/>
      <c r="M9" s="24"/>
      <c r="N9" s="33"/>
      <c r="O9" s="29">
        <f t="shared" si="0"/>
        <v>0</v>
      </c>
      <c r="P9" s="30" t="e" cm="1">
        <f t="array" ref="P9">INDEX(Q$19:Q$29, MATCH(MIN(ABS(O$19:O$29-O9)), ABS(O$19:O$29-O9), 0))</f>
        <v>#DIV/0!</v>
      </c>
      <c r="Q9" s="31" t="e">
        <f t="shared" si="1"/>
        <v>#DIV/0!</v>
      </c>
      <c r="R9" s="31" t="e">
        <f t="shared" si="2"/>
        <v>#DIV/0!</v>
      </c>
      <c r="S9" s="32" t="e">
        <f t="shared" si="3"/>
        <v>#DIV/0!</v>
      </c>
      <c r="T9" s="31"/>
      <c r="U9" s="31"/>
      <c r="V9" s="31"/>
      <c r="W9" s="67" t="str">
        <f t="shared" si="4"/>
        <v>《》, ,  mm</v>
      </c>
      <c r="X9" s="26"/>
      <c r="Y9" s="61"/>
      <c r="Z9" s="33"/>
      <c r="AA9" s="34"/>
      <c r="AB9" s="67" t="str">
        <f t="shared" si="5"/>
        <v>《》, ,  mm</v>
      </c>
    </row>
    <row r="10" spans="2:28" ht="72" customHeight="1">
      <c r="B10" s="24"/>
      <c r="C10" s="25"/>
      <c r="D10" s="24"/>
      <c r="E10" s="25"/>
      <c r="F10" s="61"/>
      <c r="G10" s="61"/>
      <c r="H10" s="24"/>
      <c r="I10" s="63"/>
      <c r="J10" s="34"/>
      <c r="K10" s="24"/>
      <c r="L10" s="24"/>
      <c r="M10" s="36"/>
      <c r="N10" s="33"/>
      <c r="O10" s="29">
        <f t="shared" si="0"/>
        <v>0</v>
      </c>
      <c r="P10" s="30" t="e" cm="1">
        <f t="array" ref="P10">INDEX(Q$19:Q$29, MATCH(MIN(ABS(O$19:O$29-O10)), ABS(O$19:O$29-O10), 0))</f>
        <v>#DIV/0!</v>
      </c>
      <c r="Q10" s="31" t="e">
        <f t="shared" si="1"/>
        <v>#DIV/0!</v>
      </c>
      <c r="R10" s="31" t="e">
        <f t="shared" si="2"/>
        <v>#DIV/0!</v>
      </c>
      <c r="S10" s="32" t="e">
        <f t="shared" si="3"/>
        <v>#DIV/0!</v>
      </c>
      <c r="T10" s="31"/>
      <c r="U10" s="31"/>
      <c r="V10" s="31"/>
      <c r="W10" s="67" t="str">
        <f t="shared" si="4"/>
        <v>《》, ,  mm</v>
      </c>
      <c r="X10" s="26"/>
      <c r="Y10" s="61"/>
      <c r="Z10" s="33"/>
      <c r="AA10" s="34"/>
      <c r="AB10" s="67" t="str">
        <f t="shared" si="5"/>
        <v>《》, ,  mm</v>
      </c>
    </row>
    <row r="11" spans="2:28" ht="72" customHeight="1">
      <c r="B11" s="24"/>
      <c r="C11" s="25"/>
      <c r="D11" s="24"/>
      <c r="E11" s="25"/>
      <c r="F11" s="61"/>
      <c r="G11" s="61"/>
      <c r="H11" s="24"/>
      <c r="I11" s="63"/>
      <c r="J11" s="34"/>
      <c r="K11" s="24"/>
      <c r="L11" s="24"/>
      <c r="M11" s="36"/>
      <c r="N11" s="33"/>
      <c r="O11" s="29">
        <f t="shared" si="0"/>
        <v>0</v>
      </c>
      <c r="P11" s="30" t="e" cm="1">
        <f t="array" ref="P11">INDEX(Q$19:Q$29, MATCH(MIN(ABS(O$19:O$29-O11)), ABS(O$19:O$29-O11), 0))</f>
        <v>#DIV/0!</v>
      </c>
      <c r="Q11" s="31" t="e">
        <f t="shared" si="1"/>
        <v>#DIV/0!</v>
      </c>
      <c r="R11" s="31" t="e">
        <f t="shared" si="2"/>
        <v>#DIV/0!</v>
      </c>
      <c r="S11" s="32" t="e">
        <f t="shared" si="3"/>
        <v>#DIV/0!</v>
      </c>
      <c r="T11" s="31"/>
      <c r="U11" s="31"/>
      <c r="V11" s="31"/>
      <c r="W11" s="67" t="str">
        <f t="shared" si="4"/>
        <v>《》, ,  mm</v>
      </c>
      <c r="X11" s="26"/>
      <c r="Y11" s="61"/>
      <c r="Z11" s="33"/>
      <c r="AA11" s="34"/>
      <c r="AB11" s="67" t="str">
        <f t="shared" si="5"/>
        <v>《》, ,  mm</v>
      </c>
    </row>
    <row r="12" spans="2:28" ht="72" customHeight="1">
      <c r="B12" s="24"/>
      <c r="C12" s="25"/>
      <c r="D12" s="24"/>
      <c r="E12" s="25"/>
      <c r="F12" s="62"/>
      <c r="G12" s="62"/>
      <c r="H12" s="24"/>
      <c r="I12" s="63"/>
      <c r="J12" s="34"/>
      <c r="K12" s="24"/>
      <c r="L12" s="24"/>
      <c r="M12" s="24"/>
      <c r="N12" s="33"/>
      <c r="O12" s="29">
        <f t="shared" si="0"/>
        <v>0</v>
      </c>
      <c r="P12" s="30" t="e" cm="1">
        <f t="array" ref="P12">INDEX(Q$19:Q$29, MATCH(MIN(ABS(O$19:O$29-O12)), ABS(O$19:O$29-O12), 0))</f>
        <v>#DIV/0!</v>
      </c>
      <c r="Q12" s="31" t="e">
        <f t="shared" si="1"/>
        <v>#DIV/0!</v>
      </c>
      <c r="R12" s="31" t="e">
        <f t="shared" si="2"/>
        <v>#DIV/0!</v>
      </c>
      <c r="S12" s="32" t="e">
        <f t="shared" si="3"/>
        <v>#DIV/0!</v>
      </c>
      <c r="T12" s="31"/>
      <c r="U12" s="31"/>
      <c r="V12" s="31"/>
      <c r="W12" s="67" t="str">
        <f t="shared" si="4"/>
        <v>《》, ,  mm</v>
      </c>
      <c r="X12" s="26"/>
      <c r="Y12" s="62"/>
      <c r="Z12" s="33"/>
      <c r="AA12" s="34"/>
      <c r="AB12" s="67" t="str">
        <f t="shared" si="5"/>
        <v>《》, ,  mm</v>
      </c>
    </row>
    <row r="13" spans="2:28" ht="72" customHeight="1">
      <c r="B13" s="24"/>
      <c r="C13" s="25"/>
      <c r="D13" s="24"/>
      <c r="E13" s="25"/>
      <c r="F13" s="26"/>
      <c r="G13" s="26"/>
      <c r="H13" s="24"/>
      <c r="I13" s="63"/>
      <c r="J13" s="34"/>
      <c r="K13" s="24"/>
      <c r="L13" s="24"/>
      <c r="M13" s="24"/>
      <c r="N13" s="33"/>
      <c r="O13" s="29">
        <f t="shared" si="0"/>
        <v>0</v>
      </c>
      <c r="P13" s="30" t="e" cm="1">
        <f t="array" ref="P13">INDEX(Q$19:Q$29, MATCH(MIN(ABS(O$19:O$29-O13)), ABS(O$19:O$29-O13), 0))</f>
        <v>#DIV/0!</v>
      </c>
      <c r="Q13" s="31" t="e">
        <f t="shared" si="1"/>
        <v>#DIV/0!</v>
      </c>
      <c r="R13" s="31" t="e">
        <f t="shared" si="2"/>
        <v>#DIV/0!</v>
      </c>
      <c r="S13" s="32" t="e">
        <f t="shared" si="3"/>
        <v>#DIV/0!</v>
      </c>
      <c r="T13" s="31"/>
      <c r="U13" s="31"/>
      <c r="V13" s="31"/>
      <c r="W13" s="67" t="str">
        <f t="shared" si="4"/>
        <v>《》, ,  mm</v>
      </c>
      <c r="X13" s="26"/>
      <c r="Y13" s="26"/>
      <c r="Z13" s="33"/>
      <c r="AA13" s="34"/>
      <c r="AB13" s="67" t="str">
        <f t="shared" si="5"/>
        <v>《》, ,  mm</v>
      </c>
    </row>
    <row r="14" spans="2:28" ht="72" customHeight="1">
      <c r="B14" s="24"/>
      <c r="C14" s="25"/>
      <c r="D14" s="24"/>
      <c r="E14" s="25"/>
      <c r="F14" s="26"/>
      <c r="G14" s="26"/>
      <c r="H14" s="24"/>
      <c r="I14" s="63"/>
      <c r="J14" s="34"/>
      <c r="K14" s="24"/>
      <c r="L14" s="24"/>
      <c r="M14" s="24"/>
      <c r="N14" s="33"/>
      <c r="O14" s="29">
        <f t="shared" si="0"/>
        <v>0</v>
      </c>
      <c r="P14" s="30" t="e" cm="1">
        <f t="array" ref="P14">INDEX(Q$19:Q$29, MATCH(MIN(ABS(O$19:O$29-O14)), ABS(O$19:O$29-O14), 0))</f>
        <v>#DIV/0!</v>
      </c>
      <c r="Q14" s="31" t="e">
        <f t="shared" si="1"/>
        <v>#DIV/0!</v>
      </c>
      <c r="R14" s="31" t="e">
        <f t="shared" si="2"/>
        <v>#DIV/0!</v>
      </c>
      <c r="S14" s="32" t="e">
        <f t="shared" si="3"/>
        <v>#DIV/0!</v>
      </c>
      <c r="T14" s="31"/>
      <c r="U14" s="31"/>
      <c r="V14" s="31"/>
      <c r="W14" s="67" t="str">
        <f t="shared" si="4"/>
        <v>《》, ,  mm</v>
      </c>
      <c r="X14" s="26"/>
      <c r="Y14" s="26"/>
      <c r="Z14" s="33"/>
      <c r="AA14" s="34"/>
      <c r="AB14" s="67" t="str">
        <f t="shared" si="5"/>
        <v>《》, ,  mm</v>
      </c>
    </row>
    <row r="15" spans="2:28" ht="72" customHeight="1">
      <c r="B15" s="24"/>
      <c r="C15" s="25"/>
      <c r="D15" s="24"/>
      <c r="E15" s="25"/>
      <c r="F15" s="61"/>
      <c r="G15" s="61"/>
      <c r="H15" s="24"/>
      <c r="I15" s="63"/>
      <c r="J15" s="28"/>
      <c r="K15" s="24"/>
      <c r="L15" s="24"/>
      <c r="M15" s="24"/>
      <c r="N15" s="27"/>
      <c r="O15" s="29">
        <f t="shared" si="0"/>
        <v>0</v>
      </c>
      <c r="P15" s="30" t="e" cm="1">
        <f t="array" ref="P15">INDEX(Q$19:Q$29, MATCH(MIN(ABS(O$19:O$29-O15)), ABS(O$19:O$29-O15), 0))</f>
        <v>#DIV/0!</v>
      </c>
      <c r="Q15" s="31" t="e">
        <f t="shared" si="1"/>
        <v>#DIV/0!</v>
      </c>
      <c r="R15" s="31" t="e">
        <f t="shared" si="2"/>
        <v>#DIV/0!</v>
      </c>
      <c r="S15" s="32" t="e">
        <f t="shared" si="3"/>
        <v>#DIV/0!</v>
      </c>
      <c r="T15" s="31"/>
      <c r="U15" s="31"/>
      <c r="V15" s="31"/>
      <c r="W15" s="67" t="str">
        <f>E15&amp;"《"&amp;F15&amp;"》"&amp;H15&amp;", "&amp;I15&amp;", "&amp;J15</f>
        <v xml:space="preserve">《》, , </v>
      </c>
      <c r="X15" s="26"/>
      <c r="Y15" s="61"/>
      <c r="Z15" s="33"/>
      <c r="AA15" s="28"/>
      <c r="AB15" s="67" t="str">
        <f>X15&amp;"《"&amp;Y15&amp;"》"&amp;H15&amp;", "&amp;Z15&amp;", "&amp;AA15</f>
        <v xml:space="preserve">《》, , </v>
      </c>
    </row>
    <row r="16" spans="2:28" ht="20" customHeight="1">
      <c r="B16" s="7"/>
      <c r="C16" s="37"/>
      <c r="E16" s="37"/>
      <c r="I16" s="38"/>
      <c r="N16" s="38"/>
      <c r="O16" s="39"/>
      <c r="P16" s="40"/>
      <c r="Q16" s="41"/>
      <c r="R16" s="41"/>
      <c r="S16" s="41"/>
      <c r="T16" s="41"/>
      <c r="U16" s="41"/>
      <c r="V16" s="41"/>
      <c r="Z16" s="38"/>
      <c r="AA16" s="38"/>
    </row>
    <row r="17" spans="1:27" ht="29" customHeight="1">
      <c r="A17" s="42"/>
      <c r="B17" s="3" t="s">
        <v>52</v>
      </c>
      <c r="K17" s="42"/>
      <c r="L17" s="43"/>
      <c r="M17" s="43" t="s">
        <v>29</v>
      </c>
      <c r="R17" s="44"/>
    </row>
    <row r="18" spans="1:27" ht="25" customHeight="1">
      <c r="B18" s="45" t="s">
        <v>16</v>
      </c>
      <c r="C18" s="45" t="s">
        <v>17</v>
      </c>
      <c r="D18" s="45" t="s">
        <v>7</v>
      </c>
      <c r="E18" s="45" t="s">
        <v>33</v>
      </c>
      <c r="F18" s="45" t="s">
        <v>18</v>
      </c>
      <c r="G18" s="45"/>
      <c r="H18" s="45" t="s">
        <v>8</v>
      </c>
      <c r="I18" s="45" t="s">
        <v>9</v>
      </c>
      <c r="J18" s="45" t="s">
        <v>22</v>
      </c>
      <c r="K18" s="45" t="s">
        <v>10</v>
      </c>
      <c r="L18" s="45" t="s">
        <v>11</v>
      </c>
      <c r="M18" s="45" t="s">
        <v>12</v>
      </c>
      <c r="N18" s="45"/>
      <c r="O18" s="45" t="s">
        <v>19</v>
      </c>
      <c r="P18" s="45" t="s">
        <v>15</v>
      </c>
      <c r="Q18" s="46" t="s">
        <v>14</v>
      </c>
      <c r="X18" s="7"/>
      <c r="Y18" s="7"/>
      <c r="Z18" s="7"/>
      <c r="AA18" s="7"/>
    </row>
    <row r="19" spans="1:27" ht="20" customHeight="1">
      <c r="B19" s="73"/>
      <c r="C19" s="25">
        <f>ROW()-15</f>
        <v>4</v>
      </c>
      <c r="D19" s="47"/>
      <c r="E19" s="25"/>
      <c r="F19" s="26"/>
      <c r="G19" s="26"/>
      <c r="H19" s="24"/>
      <c r="I19" s="26"/>
      <c r="J19" s="35"/>
      <c r="K19" s="33"/>
      <c r="L19" s="33"/>
      <c r="M19" s="33"/>
      <c r="N19" s="26"/>
      <c r="O19" s="29">
        <f>K19*L19</f>
        <v>0</v>
      </c>
      <c r="P19" s="48">
        <v>440000</v>
      </c>
      <c r="Q19" s="49" t="e">
        <f>P19/O19</f>
        <v>#DIV/0!</v>
      </c>
    </row>
    <row r="20" spans="1:27" ht="20" customHeight="1">
      <c r="B20" s="73"/>
      <c r="C20" s="25">
        <f t="shared" ref="C20:C46" si="6">ROW()-15</f>
        <v>5</v>
      </c>
      <c r="D20" s="47"/>
      <c r="E20" s="25"/>
      <c r="F20" s="26"/>
      <c r="G20" s="26"/>
      <c r="H20" s="24"/>
      <c r="I20" s="26"/>
      <c r="J20" s="35"/>
      <c r="K20" s="33"/>
      <c r="L20" s="33"/>
      <c r="M20" s="33"/>
      <c r="N20" s="26"/>
      <c r="O20" s="29">
        <f>K20*L20</f>
        <v>0</v>
      </c>
      <c r="P20" s="48">
        <v>440000</v>
      </c>
      <c r="Q20" s="49" t="e">
        <f>P20/O20</f>
        <v>#DIV/0!</v>
      </c>
    </row>
    <row r="21" spans="1:27" ht="20" customHeight="1">
      <c r="B21" s="73"/>
      <c r="C21" s="25">
        <f t="shared" si="6"/>
        <v>6</v>
      </c>
      <c r="D21" s="47"/>
      <c r="E21" s="25"/>
      <c r="F21" s="26"/>
      <c r="G21" s="26"/>
      <c r="H21" s="24"/>
      <c r="I21" s="26"/>
      <c r="J21" s="35"/>
      <c r="K21" s="33"/>
      <c r="L21" s="33"/>
      <c r="M21" s="33"/>
      <c r="N21" s="26"/>
      <c r="O21" s="29">
        <f>K21*L21</f>
        <v>0</v>
      </c>
      <c r="P21" s="48">
        <v>440000</v>
      </c>
      <c r="Q21" s="49" t="e">
        <f>P21/O21</f>
        <v>#DIV/0!</v>
      </c>
    </row>
    <row r="22" spans="1:27" ht="20" customHeight="1">
      <c r="B22" s="73"/>
      <c r="C22" s="25">
        <f t="shared" si="6"/>
        <v>7</v>
      </c>
      <c r="D22" s="47"/>
      <c r="E22" s="25"/>
      <c r="F22" s="35"/>
      <c r="G22" s="35"/>
      <c r="H22" s="24"/>
      <c r="I22" s="26"/>
      <c r="J22" s="35"/>
      <c r="K22" s="33"/>
      <c r="L22" s="33"/>
      <c r="M22" s="33"/>
      <c r="N22" s="26"/>
      <c r="O22" s="29">
        <f>K22*L22</f>
        <v>0</v>
      </c>
      <c r="P22" s="48">
        <v>44000</v>
      </c>
      <c r="Q22" s="49" t="e">
        <f>P22/O22</f>
        <v>#DIV/0!</v>
      </c>
    </row>
    <row r="23" spans="1:27" ht="20" customHeight="1">
      <c r="B23" s="73"/>
      <c r="C23" s="25">
        <f t="shared" si="6"/>
        <v>8</v>
      </c>
      <c r="D23" s="47"/>
      <c r="E23" s="25"/>
      <c r="F23" s="26"/>
      <c r="G23" s="26"/>
      <c r="H23" s="24"/>
      <c r="I23" s="50"/>
      <c r="J23" s="51"/>
      <c r="K23" s="33"/>
      <c r="L23" s="33"/>
      <c r="M23" s="33"/>
      <c r="N23" s="50"/>
      <c r="O23" s="29">
        <f>K23*L23</f>
        <v>0</v>
      </c>
      <c r="P23" s="48">
        <v>132000</v>
      </c>
      <c r="Q23" s="49" t="e">
        <f>P23/O23</f>
        <v>#DIV/0!</v>
      </c>
      <c r="Y23" s="38"/>
      <c r="Z23" s="38"/>
      <c r="AA23" s="38"/>
    </row>
    <row r="24" spans="1:27" ht="20" customHeight="1">
      <c r="B24" s="73"/>
      <c r="C24" s="25">
        <f t="shared" si="6"/>
        <v>9</v>
      </c>
      <c r="D24" s="47"/>
      <c r="E24" s="25"/>
      <c r="F24" s="26"/>
      <c r="G24" s="26"/>
      <c r="H24" s="24"/>
      <c r="I24" s="26"/>
      <c r="J24" s="35"/>
      <c r="K24" s="24"/>
      <c r="L24" s="24"/>
      <c r="M24" s="24"/>
      <c r="N24" s="26"/>
      <c r="O24" s="52"/>
      <c r="P24" s="48">
        <v>16500</v>
      </c>
      <c r="Q24" s="52"/>
      <c r="R24" s="53" t="s">
        <v>24</v>
      </c>
    </row>
    <row r="25" spans="1:27" ht="20" customHeight="1">
      <c r="B25" s="73"/>
      <c r="C25" s="25">
        <f t="shared" si="6"/>
        <v>10</v>
      </c>
      <c r="D25" s="47"/>
      <c r="E25" s="25"/>
      <c r="F25" s="35"/>
      <c r="G25" s="35"/>
      <c r="H25" s="24"/>
      <c r="I25" s="26"/>
      <c r="J25" s="35"/>
      <c r="K25" s="33"/>
      <c r="L25" s="33"/>
      <c r="M25" s="24"/>
      <c r="N25" s="26"/>
      <c r="O25" s="29">
        <f t="shared" ref="O25:O30" si="7">K25*L25</f>
        <v>0</v>
      </c>
      <c r="P25" s="48">
        <v>20000</v>
      </c>
      <c r="Q25" s="49" t="e">
        <f>P25/O25</f>
        <v>#DIV/0!</v>
      </c>
      <c r="R25" s="3" t="s">
        <v>53</v>
      </c>
    </row>
    <row r="26" spans="1:27" ht="20" customHeight="1">
      <c r="B26" s="73"/>
      <c r="C26" s="25">
        <f t="shared" si="6"/>
        <v>11</v>
      </c>
      <c r="D26" s="47"/>
      <c r="E26" s="25"/>
      <c r="F26" s="35"/>
      <c r="G26" s="35"/>
      <c r="H26" s="24"/>
      <c r="I26" s="26"/>
      <c r="J26" s="35"/>
      <c r="K26" s="33"/>
      <c r="L26" s="33"/>
      <c r="M26" s="24"/>
      <c r="N26" s="26"/>
      <c r="O26" s="29">
        <f t="shared" si="7"/>
        <v>0</v>
      </c>
      <c r="P26" s="48">
        <v>20000</v>
      </c>
      <c r="Q26" s="49" t="e">
        <f>P26/O26</f>
        <v>#DIV/0!</v>
      </c>
      <c r="R26" s="3" t="s">
        <v>53</v>
      </c>
    </row>
    <row r="27" spans="1:27" ht="20" customHeight="1">
      <c r="B27" s="73"/>
      <c r="C27" s="25">
        <f t="shared" si="6"/>
        <v>12</v>
      </c>
      <c r="D27" s="47"/>
      <c r="E27" s="25"/>
      <c r="F27" s="35"/>
      <c r="G27" s="35"/>
      <c r="H27" s="24"/>
      <c r="I27" s="26"/>
      <c r="J27" s="35"/>
      <c r="K27" s="33"/>
      <c r="L27" s="33"/>
      <c r="M27" s="24"/>
      <c r="N27" s="26"/>
      <c r="O27" s="29">
        <f t="shared" si="7"/>
        <v>0</v>
      </c>
      <c r="P27" s="48">
        <v>20000</v>
      </c>
      <c r="Q27" s="49" t="e">
        <f>P27/O27</f>
        <v>#DIV/0!</v>
      </c>
      <c r="R27" s="3" t="s">
        <v>53</v>
      </c>
    </row>
    <row r="28" spans="1:27" ht="20" customHeight="1">
      <c r="B28" s="73"/>
      <c r="C28" s="25">
        <f t="shared" si="6"/>
        <v>13</v>
      </c>
      <c r="D28" s="47"/>
      <c r="E28" s="25"/>
      <c r="F28" s="35"/>
      <c r="G28" s="35"/>
      <c r="H28" s="24"/>
      <c r="I28" s="26"/>
      <c r="J28" s="35"/>
      <c r="K28" s="33"/>
      <c r="L28" s="33"/>
      <c r="M28" s="24"/>
      <c r="N28" s="26"/>
      <c r="O28" s="29">
        <f t="shared" si="7"/>
        <v>0</v>
      </c>
      <c r="P28" s="48">
        <v>20000</v>
      </c>
      <c r="Q28" s="49" t="e">
        <f>P28/O28</f>
        <v>#DIV/0!</v>
      </c>
      <c r="R28" s="3" t="s">
        <v>53</v>
      </c>
    </row>
    <row r="29" spans="1:27" ht="20" customHeight="1">
      <c r="B29" s="73"/>
      <c r="C29" s="25">
        <f t="shared" si="6"/>
        <v>14</v>
      </c>
      <c r="D29" s="47"/>
      <c r="E29" s="25"/>
      <c r="F29" s="35"/>
      <c r="G29" s="35"/>
      <c r="H29" s="24"/>
      <c r="I29" s="26"/>
      <c r="J29" s="35"/>
      <c r="K29" s="33"/>
      <c r="L29" s="33"/>
      <c r="M29" s="24"/>
      <c r="N29" s="26"/>
      <c r="O29" s="29">
        <f t="shared" si="7"/>
        <v>0</v>
      </c>
      <c r="P29" s="48">
        <v>20000</v>
      </c>
      <c r="Q29" s="49" t="e">
        <f>P29/O29</f>
        <v>#DIV/0!</v>
      </c>
      <c r="R29" s="3" t="s">
        <v>53</v>
      </c>
    </row>
    <row r="30" spans="1:27" ht="20" customHeight="1">
      <c r="B30" s="73"/>
      <c r="C30" s="25">
        <f t="shared" si="6"/>
        <v>15</v>
      </c>
      <c r="D30" s="47"/>
      <c r="E30" s="25"/>
      <c r="F30" s="35"/>
      <c r="G30" s="35"/>
      <c r="H30" s="24"/>
      <c r="I30" s="26"/>
      <c r="J30" s="35"/>
      <c r="K30" s="33"/>
      <c r="L30" s="33"/>
      <c r="M30" s="33"/>
      <c r="N30" s="26"/>
      <c r="O30" s="29">
        <f t="shared" si="7"/>
        <v>0</v>
      </c>
      <c r="P30" s="48" t="s">
        <v>20</v>
      </c>
      <c r="Q30" s="24" t="s">
        <v>23</v>
      </c>
    </row>
    <row r="31" spans="1:27" ht="20" customHeight="1">
      <c r="B31" s="73"/>
      <c r="C31" s="25">
        <f t="shared" si="6"/>
        <v>16</v>
      </c>
      <c r="D31" s="47"/>
      <c r="E31" s="25"/>
      <c r="F31" s="33"/>
      <c r="G31" s="33"/>
      <c r="H31" s="24"/>
      <c r="I31" s="33"/>
      <c r="J31" s="33"/>
      <c r="K31" s="24"/>
      <c r="L31" s="24"/>
      <c r="M31" s="24"/>
      <c r="N31" s="33"/>
      <c r="O31" s="24" t="s">
        <v>23</v>
      </c>
      <c r="P31" s="29">
        <v>16500</v>
      </c>
      <c r="Q31" s="24" t="s">
        <v>23</v>
      </c>
    </row>
    <row r="32" spans="1:27" ht="20" customHeight="1">
      <c r="B32" s="73"/>
      <c r="C32" s="25">
        <f t="shared" si="6"/>
        <v>17</v>
      </c>
      <c r="D32" s="47"/>
      <c r="E32" s="25"/>
      <c r="F32" s="33"/>
      <c r="G32" s="33"/>
      <c r="H32" s="24"/>
      <c r="I32" s="33"/>
      <c r="J32" s="33"/>
      <c r="K32" s="24"/>
      <c r="L32" s="24"/>
      <c r="M32" s="24"/>
      <c r="N32" s="33"/>
      <c r="O32" s="24" t="s">
        <v>23</v>
      </c>
      <c r="P32" s="29">
        <v>16500</v>
      </c>
      <c r="Q32" s="24" t="s">
        <v>23</v>
      </c>
    </row>
    <row r="33" spans="2:27" ht="20" customHeight="1">
      <c r="B33" s="73"/>
      <c r="C33" s="25">
        <f t="shared" si="6"/>
        <v>18</v>
      </c>
      <c r="D33" s="47"/>
      <c r="E33" s="25"/>
      <c r="F33" s="33"/>
      <c r="G33" s="33"/>
      <c r="H33" s="24"/>
      <c r="I33" s="33"/>
      <c r="J33" s="33"/>
      <c r="K33" s="24"/>
      <c r="L33" s="24"/>
      <c r="M33" s="24"/>
      <c r="N33" s="33"/>
      <c r="O33" s="24" t="s">
        <v>23</v>
      </c>
      <c r="P33" s="29">
        <v>16500</v>
      </c>
      <c r="Q33" s="24" t="s">
        <v>23</v>
      </c>
    </row>
    <row r="34" spans="2:27" ht="20" customHeight="1">
      <c r="B34" s="73"/>
      <c r="C34" s="25">
        <f t="shared" si="6"/>
        <v>19</v>
      </c>
      <c r="D34" s="47"/>
      <c r="E34" s="25"/>
      <c r="F34" s="33"/>
      <c r="G34" s="33"/>
      <c r="H34" s="24"/>
      <c r="I34" s="33"/>
      <c r="J34" s="33"/>
      <c r="K34" s="24"/>
      <c r="L34" s="24"/>
      <c r="M34" s="24"/>
      <c r="N34" s="33"/>
      <c r="O34" s="24" t="s">
        <v>23</v>
      </c>
      <c r="P34" s="29">
        <v>16500</v>
      </c>
      <c r="Q34" s="24" t="s">
        <v>23</v>
      </c>
    </row>
    <row r="35" spans="2:27" ht="20" customHeight="1">
      <c r="B35" s="73"/>
      <c r="C35" s="25">
        <f t="shared" si="6"/>
        <v>20</v>
      </c>
      <c r="D35" s="47"/>
      <c r="E35" s="25"/>
      <c r="F35" s="33"/>
      <c r="G35" s="33"/>
      <c r="H35" s="24"/>
      <c r="I35" s="33"/>
      <c r="J35" s="33"/>
      <c r="K35" s="24"/>
      <c r="L35" s="24"/>
      <c r="M35" s="24"/>
      <c r="N35" s="33"/>
      <c r="O35" s="24" t="s">
        <v>23</v>
      </c>
      <c r="P35" s="29">
        <v>16500</v>
      </c>
      <c r="Q35" s="24" t="s">
        <v>23</v>
      </c>
    </row>
    <row r="36" spans="2:27" ht="20" customHeight="1">
      <c r="B36" s="73"/>
      <c r="C36" s="25">
        <f t="shared" si="6"/>
        <v>21</v>
      </c>
      <c r="D36" s="47"/>
      <c r="E36" s="25"/>
      <c r="F36" s="33"/>
      <c r="G36" s="33"/>
      <c r="H36" s="24"/>
      <c r="I36" s="33"/>
      <c r="J36" s="33"/>
      <c r="K36" s="24"/>
      <c r="L36" s="24"/>
      <c r="M36" s="24"/>
      <c r="N36" s="33"/>
      <c r="O36" s="24" t="s">
        <v>23</v>
      </c>
      <c r="P36" s="29">
        <v>16500</v>
      </c>
      <c r="Q36" s="24" t="s">
        <v>23</v>
      </c>
    </row>
    <row r="37" spans="2:27" ht="20" customHeight="1">
      <c r="B37" s="73"/>
      <c r="C37" s="25">
        <f t="shared" si="6"/>
        <v>22</v>
      </c>
      <c r="D37" s="47"/>
      <c r="E37" s="25"/>
      <c r="F37" s="33"/>
      <c r="G37" s="33"/>
      <c r="H37" s="24"/>
      <c r="I37" s="33"/>
      <c r="J37" s="33"/>
      <c r="K37" s="24"/>
      <c r="L37" s="24"/>
      <c r="M37" s="24"/>
      <c r="N37" s="33"/>
      <c r="O37" s="24" t="s">
        <v>23</v>
      </c>
      <c r="P37" s="29">
        <v>16500</v>
      </c>
      <c r="Q37" s="24" t="s">
        <v>23</v>
      </c>
    </row>
    <row r="38" spans="2:27" ht="20" customHeight="1">
      <c r="B38" s="73"/>
      <c r="C38" s="25">
        <f t="shared" si="6"/>
        <v>23</v>
      </c>
      <c r="D38" s="47"/>
      <c r="E38" s="25"/>
      <c r="F38" s="33"/>
      <c r="G38" s="33"/>
      <c r="H38" s="24"/>
      <c r="I38" s="33"/>
      <c r="J38" s="33"/>
      <c r="K38" s="24"/>
      <c r="L38" s="24"/>
      <c r="M38" s="24"/>
      <c r="N38" s="33"/>
      <c r="O38" s="24" t="s">
        <v>23</v>
      </c>
      <c r="P38" s="29">
        <v>16500</v>
      </c>
      <c r="Q38" s="24" t="s">
        <v>23</v>
      </c>
    </row>
    <row r="39" spans="2:27" ht="20" customHeight="1">
      <c r="B39" s="73"/>
      <c r="C39" s="25">
        <f t="shared" si="6"/>
        <v>24</v>
      </c>
      <c r="D39" s="47"/>
      <c r="E39" s="25"/>
      <c r="F39" s="33"/>
      <c r="G39" s="33"/>
      <c r="H39" s="24"/>
      <c r="I39" s="33"/>
      <c r="J39" s="33"/>
      <c r="K39" s="24"/>
      <c r="L39" s="24"/>
      <c r="M39" s="24"/>
      <c r="N39" s="33"/>
      <c r="O39" s="24" t="s">
        <v>23</v>
      </c>
      <c r="P39" s="29">
        <v>16500</v>
      </c>
      <c r="Q39" s="24" t="s">
        <v>23</v>
      </c>
    </row>
    <row r="40" spans="2:27" ht="20" customHeight="1">
      <c r="B40" s="73"/>
      <c r="C40" s="25">
        <f t="shared" si="6"/>
        <v>25</v>
      </c>
      <c r="D40" s="47"/>
      <c r="E40" s="25"/>
      <c r="F40" s="33"/>
      <c r="G40" s="33"/>
      <c r="H40" s="24"/>
      <c r="I40" s="33"/>
      <c r="J40" s="33"/>
      <c r="K40" s="24"/>
      <c r="L40" s="24"/>
      <c r="M40" s="24"/>
      <c r="N40" s="33"/>
      <c r="O40" s="24" t="s">
        <v>23</v>
      </c>
      <c r="P40" s="29">
        <v>16500</v>
      </c>
      <c r="Q40" s="24" t="s">
        <v>23</v>
      </c>
    </row>
    <row r="41" spans="2:27" ht="20" customHeight="1">
      <c r="B41" s="73"/>
      <c r="C41" s="25">
        <f t="shared" si="6"/>
        <v>26</v>
      </c>
      <c r="D41" s="47"/>
      <c r="E41" s="25"/>
      <c r="F41" s="33"/>
      <c r="G41" s="33"/>
      <c r="H41" s="24"/>
      <c r="I41" s="33"/>
      <c r="J41" s="33"/>
      <c r="K41" s="24"/>
      <c r="L41" s="24"/>
      <c r="M41" s="24"/>
      <c r="N41" s="33"/>
      <c r="O41" s="24" t="s">
        <v>23</v>
      </c>
      <c r="P41" s="29">
        <v>16500</v>
      </c>
      <c r="Q41" s="24" t="s">
        <v>23</v>
      </c>
    </row>
    <row r="42" spans="2:27" ht="20" customHeight="1">
      <c r="B42" s="73"/>
      <c r="C42" s="25">
        <f t="shared" si="6"/>
        <v>27</v>
      </c>
      <c r="D42" s="47"/>
      <c r="E42" s="25"/>
      <c r="F42" s="33"/>
      <c r="G42" s="33"/>
      <c r="H42" s="24"/>
      <c r="I42" s="33"/>
      <c r="J42" s="33"/>
      <c r="K42" s="24"/>
      <c r="L42" s="24"/>
      <c r="M42" s="24"/>
      <c r="N42" s="33"/>
      <c r="O42" s="24" t="s">
        <v>23</v>
      </c>
      <c r="P42" s="29">
        <v>16500</v>
      </c>
      <c r="Q42" s="24" t="s">
        <v>23</v>
      </c>
    </row>
    <row r="43" spans="2:27" ht="20" customHeight="1">
      <c r="B43" s="73"/>
      <c r="C43" s="25">
        <f>ROW()-15</f>
        <v>28</v>
      </c>
      <c r="D43" s="47"/>
      <c r="E43" s="25"/>
      <c r="F43" s="33"/>
      <c r="G43" s="33"/>
      <c r="H43" s="24"/>
      <c r="I43" s="33"/>
      <c r="J43" s="33"/>
      <c r="K43" s="24"/>
      <c r="L43" s="24"/>
      <c r="M43" s="24"/>
      <c r="N43" s="33"/>
      <c r="O43" s="24" t="s">
        <v>23</v>
      </c>
      <c r="P43" s="29">
        <v>16500</v>
      </c>
      <c r="Q43" s="24" t="s">
        <v>23</v>
      </c>
    </row>
    <row r="44" spans="2:27" ht="20" customHeight="1">
      <c r="B44" s="73"/>
      <c r="C44" s="25">
        <f t="shared" si="6"/>
        <v>29</v>
      </c>
      <c r="D44" s="47"/>
      <c r="E44" s="25"/>
      <c r="F44" s="33"/>
      <c r="G44" s="33"/>
      <c r="H44" s="24"/>
      <c r="I44" s="33"/>
      <c r="J44" s="33"/>
      <c r="K44" s="24"/>
      <c r="L44" s="24"/>
      <c r="M44" s="24"/>
      <c r="N44" s="33"/>
      <c r="O44" s="24" t="s">
        <v>23</v>
      </c>
      <c r="P44" s="29">
        <v>16500</v>
      </c>
      <c r="Q44" s="24" t="s">
        <v>23</v>
      </c>
    </row>
    <row r="45" spans="2:27" ht="20" customHeight="1">
      <c r="B45" s="73"/>
      <c r="C45" s="25">
        <f t="shared" si="6"/>
        <v>30</v>
      </c>
      <c r="D45" s="47"/>
      <c r="E45" s="25"/>
      <c r="F45" s="33"/>
      <c r="G45" s="33"/>
      <c r="H45" s="24"/>
      <c r="I45" s="33"/>
      <c r="J45" s="33"/>
      <c r="K45" s="24"/>
      <c r="L45" s="24"/>
      <c r="M45" s="24"/>
      <c r="N45" s="33"/>
      <c r="O45" s="24" t="s">
        <v>23</v>
      </c>
      <c r="P45" s="29">
        <v>16500</v>
      </c>
      <c r="Q45" s="24" t="s">
        <v>23</v>
      </c>
    </row>
    <row r="46" spans="2:27" ht="20" customHeight="1">
      <c r="B46" s="73"/>
      <c r="C46" s="25">
        <f t="shared" si="6"/>
        <v>31</v>
      </c>
      <c r="D46" s="47"/>
      <c r="E46" s="25"/>
      <c r="F46" s="33"/>
      <c r="G46" s="33"/>
      <c r="H46" s="24"/>
      <c r="I46" s="33"/>
      <c r="J46" s="33"/>
      <c r="K46" s="24"/>
      <c r="L46" s="24"/>
      <c r="M46" s="24"/>
      <c r="N46" s="33"/>
      <c r="O46" s="24" t="s">
        <v>23</v>
      </c>
      <c r="P46" s="29">
        <v>16500</v>
      </c>
      <c r="Q46" s="24" t="s">
        <v>23</v>
      </c>
    </row>
    <row r="47" spans="2:27" ht="20" customHeight="1">
      <c r="I47" s="54"/>
      <c r="J47" s="54"/>
      <c r="N47" s="54"/>
      <c r="P47" s="45" t="s">
        <v>21</v>
      </c>
      <c r="Q47" s="30" t="e">
        <f>AVERAGE(Q19:Q29)</f>
        <v>#DIV/0!</v>
      </c>
      <c r="Y47" s="54"/>
      <c r="Z47" s="54"/>
      <c r="AA47" s="54"/>
    </row>
    <row r="53" spans="6:25">
      <c r="F53" s="55"/>
      <c r="G53" s="55"/>
      <c r="Y53" s="55"/>
    </row>
    <row r="92" spans="1:28" s="7" customFormat="1">
      <c r="A92" s="3"/>
      <c r="B92" s="3"/>
      <c r="F92" s="55"/>
      <c r="G92" s="55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55"/>
      <c r="Y92" s="55"/>
      <c r="Z92" s="3"/>
      <c r="AA92" s="3"/>
      <c r="AB92" s="3"/>
    </row>
  </sheetData>
  <mergeCells count="1">
    <mergeCell ref="B19:B46"/>
  </mergeCells>
  <phoneticPr fontId="1"/>
  <printOptions horizontalCentered="1" verticalCentered="1"/>
  <pageMargins left="0.25" right="0.25" top="0.25" bottom="0.25" header="0" footer="0"/>
  <pageSetup paperSize="9" scale="30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表面</vt:lpstr>
      <vt:lpstr>裏面</vt:lpstr>
      <vt:lpstr>作品一覧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GALLERY LOKO</cp:lastModifiedBy>
  <cp:lastPrinted>2024-12-13T01:52:19Z</cp:lastPrinted>
  <dcterms:created xsi:type="dcterms:W3CDTF">2023-02-02T02:32:24Z</dcterms:created>
  <dcterms:modified xsi:type="dcterms:W3CDTF">2025-02-07T05:33:07Z</dcterms:modified>
</cp:coreProperties>
</file>